
<file path=[Content_Types].xml><?xml version="1.0" encoding="utf-8"?>
<Types xmlns="http://schemas.openxmlformats.org/package/2006/content-types">
  <Default Extension="bin" ContentType="application/vnd.openxmlformats-officedocument.spreadsheetml.customProperty"/>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rinterSettings/printerSettings1.bin" ContentType="application/vnd.openxmlformats-officedocument.spreadsheetml.printerSettings"/>
  <Override PartName="/xl/printerSettings/printerSettings2.bin" ContentType="application/vnd.openxmlformats-officedocument.spreadsheetml.printerSettings"/>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cameronw\OneDrive - puretechltd.com\Desktop\"/>
    </mc:Choice>
  </mc:AlternateContent>
  <xr:revisionPtr revIDLastSave="0" documentId="13_ncr:1_{74787632-C3C6-42FD-87FA-45E193BC9B7E}" xr6:coauthVersionLast="47" xr6:coauthVersionMax="47" xr10:uidLastSave="{00000000-0000-0000-0000-000000000000}"/>
  <bookViews>
    <workbookView xWindow="-110" yWindow="-110" windowWidth="19420" windowHeight="12420" firstSheet="1" activeTab="1" xr2:uid="{2CC7D101-AB61-48B5-9059-AFD8DB15B480}"/>
  </bookViews>
  <sheets>
    <sheet name="Cognos_Office_Connection_Cache" sheetId="4" state="veryHidden" r:id="rId1"/>
    <sheet name="Public" sheetId="1" r:id="rId2"/>
    <sheet name="Gex" sheetId="3" r:id="rId3"/>
    <sheet name="Plougernevel" sheetId="2" r:id="rId4"/>
  </sheets>
  <definedNames>
    <definedName name="ID" localSheetId="0" hidden="1">"053e71d5-85c1-4d09-b00b-991d60863503"</definedName>
    <definedName name="ID" localSheetId="2" hidden="1">"28d82438-e9a1-4310-8b0b-ce9146a94e26"</definedName>
    <definedName name="ID" localSheetId="3" hidden="1">"c6bd6f79-ad70-427d-96e7-bc8264d07b24"</definedName>
    <definedName name="ID" localSheetId="1" hidden="1">"0c922bbb-6c62-49d1-a21e-51245ad2bc82"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2" i="3" l="1"/>
  <c r="F12" i="3" s="1"/>
  <c r="E11" i="3"/>
  <c r="F11" i="3" s="1"/>
  <c r="E10" i="3"/>
  <c r="F10" i="3" s="1"/>
  <c r="E9" i="3"/>
  <c r="F9" i="3" s="1"/>
  <c r="E8" i="3"/>
  <c r="F8" i="3" s="1"/>
  <c r="E7" i="3"/>
  <c r="F7" i="3" s="1"/>
  <c r="E6" i="3"/>
  <c r="F6" i="3" s="1"/>
  <c r="E5" i="3"/>
  <c r="F5" i="3" s="1"/>
  <c r="E4" i="3"/>
  <c r="F4" i="3" s="1"/>
  <c r="E3" i="3"/>
  <c r="F3" i="3" s="1"/>
  <c r="H13" i="2"/>
  <c r="H12" i="2"/>
  <c r="H11" i="2"/>
  <c r="H10" i="2"/>
  <c r="H9" i="2"/>
  <c r="H8" i="2"/>
  <c r="H7" i="2"/>
  <c r="H6" i="2"/>
  <c r="H5" i="2"/>
  <c r="H4" i="2"/>
  <c r="H3" i="2"/>
  <c r="G12" i="2"/>
  <c r="G11" i="2"/>
  <c r="G10" i="2"/>
  <c r="G9" i="2"/>
  <c r="G8" i="2"/>
  <c r="G7" i="2"/>
  <c r="G6" i="2"/>
  <c r="G5" i="2"/>
  <c r="G4" i="2"/>
  <c r="G3" i="2"/>
  <c r="P20" i="1"/>
  <c r="M18" i="1"/>
  <c r="K18" i="1"/>
  <c r="M15" i="1"/>
  <c r="K15" i="1"/>
  <c r="K12" i="1"/>
  <c r="M12" i="1"/>
  <c r="K11" i="1"/>
  <c r="M11" i="1"/>
  <c r="P29" i="1"/>
  <c r="P26" i="1"/>
  <c r="P25" i="1"/>
  <c r="P23" i="1"/>
  <c r="P24" i="1"/>
  <c r="P46" i="1"/>
  <c r="P45" i="1"/>
  <c r="P44" i="1"/>
  <c r="P43" i="1"/>
  <c r="P41" i="1"/>
  <c r="P35" i="1"/>
  <c r="P31" i="1"/>
  <c r="P30" i="1"/>
  <c r="P16" i="1"/>
  <c r="F13" i="3" l="1"/>
</calcChain>
</file>

<file path=xl/sharedStrings.xml><?xml version="1.0" encoding="utf-8"?>
<sst xmlns="http://schemas.openxmlformats.org/spreadsheetml/2006/main" count="765" uniqueCount="167">
  <si>
    <t>Public Charging Data</t>
  </si>
  <si>
    <t>Date</t>
  </si>
  <si>
    <t>% battery start</t>
  </si>
  <si>
    <t>km start</t>
  </si>
  <si>
    <t>km end</t>
  </si>
  <si>
    <t>charger</t>
  </si>
  <si>
    <t>max power (kW)</t>
  </si>
  <si>
    <t>connector</t>
  </si>
  <si>
    <t>energy consumed (kWh)</t>
  </si>
  <si>
    <t>issue</t>
  </si>
  <si>
    <t>11-12 Oct</t>
  </si>
  <si>
    <t>p</t>
  </si>
  <si>
    <t>OuestCharge</t>
  </si>
  <si>
    <t>combo Type 2</t>
  </si>
  <si>
    <t>location</t>
  </si>
  <si>
    <t>St-Pere</t>
  </si>
  <si>
    <t>rate (Euros/kWh)</t>
  </si>
  <si>
    <t>cost per app (Euros)</t>
  </si>
  <si>
    <t>time (hr:min:sec)</t>
  </si>
  <si>
    <t>Belib'</t>
  </si>
  <si>
    <t>Paris</t>
  </si>
  <si>
    <t>Type 2</t>
  </si>
  <si>
    <t>Total Energy</t>
  </si>
  <si>
    <t>Ressons-sur-Matz</t>
  </si>
  <si>
    <t>% battery end</t>
  </si>
  <si>
    <t>freshmile</t>
  </si>
  <si>
    <t>Givenchy-en-Gohelle Mairie</t>
  </si>
  <si>
    <t>EV link Schneider Electric</t>
  </si>
  <si>
    <t>-</t>
  </si>
  <si>
    <t>Lambersart VW dealer</t>
  </si>
  <si>
    <t>2-3 Oct</t>
  </si>
  <si>
    <t>Ghent Holiday Inn</t>
  </si>
  <si>
    <t>3?</t>
  </si>
  <si>
    <t>N/A</t>
  </si>
  <si>
    <t>overnight</t>
  </si>
  <si>
    <t>no</t>
  </si>
  <si>
    <t>ecotap</t>
  </si>
  <si>
    <t>AERS Energy</t>
  </si>
  <si>
    <t>Sluice</t>
  </si>
  <si>
    <t>Ionity</t>
  </si>
  <si>
    <t>Veurne</t>
  </si>
  <si>
    <t>free</t>
  </si>
  <si>
    <t>Sandouville</t>
  </si>
  <si>
    <t>mobi SDEC</t>
  </si>
  <si>
    <t>Courseulles-sur-Mer (Juno)</t>
  </si>
  <si>
    <t>Saint Malo</t>
  </si>
  <si>
    <t>bea</t>
  </si>
  <si>
    <t>Saint-Anne</t>
  </si>
  <si>
    <t>Brev'Car</t>
  </si>
  <si>
    <t>Plouguernevel</t>
  </si>
  <si>
    <t>Rostrenen</t>
  </si>
  <si>
    <t>Plugsurfing key fob</t>
  </si>
  <si>
    <t>Saint-Jouan-de-l'Isle</t>
  </si>
  <si>
    <t>Crozon</t>
  </si>
  <si>
    <t>domestic</t>
  </si>
  <si>
    <t>22?</t>
  </si>
  <si>
    <t>Vannes</t>
  </si>
  <si>
    <t>Saint-Gemme-de-la-Plaine</t>
  </si>
  <si>
    <t>rate (Euros/hr)</t>
  </si>
  <si>
    <t>time (hrs)</t>
  </si>
  <si>
    <t>SyDEV</t>
  </si>
  <si>
    <t>Aire de Saugon</t>
  </si>
  <si>
    <t>verified cost (Euros)</t>
  </si>
  <si>
    <t>Saint-Michel-de-Rieufret</t>
  </si>
  <si>
    <t>Saint-Colombe-en-Bruilhois</t>
  </si>
  <si>
    <t>ulys, vinci</t>
  </si>
  <si>
    <t>Bordeaux</t>
  </si>
  <si>
    <t>Ghent Marriott</t>
  </si>
  <si>
    <t>Marriott charger did not work despite troubleshooting &amp; calling customer service (hotel employee called).</t>
  </si>
  <si>
    <t>Charge at hotel next door because Marriott charger didn't work (same owner).</t>
  </si>
  <si>
    <t>Carcasonne</t>
  </si>
  <si>
    <t>Reveo</t>
  </si>
  <si>
    <t>Aire des Corbieres Sud</t>
  </si>
  <si>
    <t>Station GNV Saint Martin de Crav</t>
  </si>
  <si>
    <t>PROVIRIDIS</t>
  </si>
  <si>
    <t>Aix</t>
  </si>
  <si>
    <t>Piolenc</t>
  </si>
  <si>
    <t>Aire de Montelimar Ouest</t>
  </si>
  <si>
    <t>Aire de Mouxy</t>
  </si>
  <si>
    <t>V-GAS FRAGNES</t>
  </si>
  <si>
    <t>Aire de Maison Dieu</t>
  </si>
  <si>
    <t>AVIA</t>
  </si>
  <si>
    <t>Sauvigny-le-Bois</t>
  </si>
  <si>
    <t>near A6 toll booth</t>
  </si>
  <si>
    <t>sdey</t>
  </si>
  <si>
    <t>Aire?</t>
  </si>
  <si>
    <t>Venoy</t>
  </si>
  <si>
    <t>Aire de la Couline</t>
  </si>
  <si>
    <t>Total</t>
  </si>
  <si>
    <t>date (2021)</t>
  </si>
  <si>
    <t>Type 2 outlet</t>
  </si>
  <si>
    <t>Plugsurfing key fob?</t>
  </si>
  <si>
    <t>Morbihan energies</t>
  </si>
  <si>
    <t>SDEF</t>
  </si>
  <si>
    <t>larecharge, freshmile</t>
  </si>
  <si>
    <t>CNR ENERGIE, freshmile</t>
  </si>
  <si>
    <t>calculated</t>
  </si>
  <si>
    <t>fp</t>
  </si>
  <si>
    <t>pfp</t>
  </si>
  <si>
    <t>photo?</t>
  </si>
  <si>
    <t>Chargemap app indicated that the Type 2 connector port was available, but it was not. The other other port was Level 1 (domestic) charging, so we did not charge.</t>
  </si>
  <si>
    <t>None! Trying new fob: it worked.</t>
  </si>
  <si>
    <t>Trying new Plugsurfing fob. No luck with Type 2 connector, but domestic connector  worked (no data).</t>
  </si>
  <si>
    <t>None.</t>
  </si>
  <si>
    <t>1 parking space for 2 chargers, luckily it was open (Total Energy rest stop under construction). No data.</t>
  </si>
  <si>
    <t>Chargemap indicated that the charger was available, but it was in use.</t>
  </si>
  <si>
    <t>None. No data.</t>
  </si>
  <si>
    <t>None. Free charging at parkade outside Aix.</t>
  </si>
  <si>
    <t>None. AC 22 kVA charger</t>
  </si>
  <si>
    <t>Credit card manually entered into the app would not authorize (needed a 2 step verification code sent via Canadian cell phone that we don't have). Called customer service to get the charger working: free charge.</t>
  </si>
  <si>
    <t>None! Preloaded Amex worked (20 Euro prepaid). A car was parked in the EV charger spot, but the car dealer moved it. (Charger indicated that the car battery was 68% to start.)</t>
  </si>
  <si>
    <t>None. Preloaded Amex in app worked.</t>
  </si>
  <si>
    <t>Credit card not accepted in app or online browser. Customer service gave us a free charge when we called.</t>
  </si>
  <si>
    <t>MasterCard worked when manually entered into app.</t>
  </si>
  <si>
    <t>None. MasterCard accepted in app.</t>
  </si>
  <si>
    <t>1 Euro added to price as we are not subscribed to Ouest Charge. App worked fine when MasterCard # entered manually.</t>
  </si>
  <si>
    <t>Chargemap app indicated that the Type 2 connector port was available, but it was not. We didn’t have a Type 3  cable, and we left our domestic cable at the house sit, so we did not charge.</t>
  </si>
  <si>
    <t>2 gas cars parked in EV spots. We could not charge.</t>
  </si>
  <si>
    <t>1 of 2 spots available to charge, but the parking spot was reserved for accessible parking pass holders, so we did not park and try to charge.</t>
  </si>
  <si>
    <t>None. A car (EV?) was parked in the other EV spot, but not charging. 2.20 Euro starting charge fee.</t>
  </si>
  <si>
    <t>None. It was a French holiday, so many people were charging: 3 of 5 units working.</t>
  </si>
  <si>
    <t>The parking spot beside the charger had a tow away zone sign, so we did not park to charge.</t>
  </si>
  <si>
    <t>Gas car parked in EV charging spot. We could not charge.</t>
  </si>
  <si>
    <t>Charger was out of order (looked old, powered down).</t>
  </si>
  <si>
    <t>Rest stop under construction. The attendant had to ask a driver to move their gas car so we could charge. No data.</t>
  </si>
  <si>
    <t>None. Natural gas filling station too at this location.</t>
  </si>
  <si>
    <t>None. We now use the smaller 50 kW Ionity units to save money and make sure that we do not fully charge when they charge by the minute.</t>
  </si>
  <si>
    <t>We had to use this charger because the fast charger above was in use, and there were no others close by (except the line of about 20 empty Tesla chargers we passed!) Charge paid for by the commune.</t>
  </si>
  <si>
    <t>Charger in use (contrary to Chargemap app), so we did not charge.</t>
  </si>
  <si>
    <t>We saw a highway sign indicating an EV charger at this exit (it was not on the Chargemap app), but it was not yet commissioned, so we could not charge.</t>
  </si>
  <si>
    <t>First successful public charge! Paid by credit card at the machine (worked the 2nd time).</t>
  </si>
  <si>
    <t>Fontainebleau</t>
  </si>
  <si>
    <t>Provins E. Leclerc</t>
  </si>
  <si>
    <t>Couldn't get charger tower to communicate. Called customer service for free parking and charging. Had to call back to stop the charge too.</t>
  </si>
  <si>
    <t>Charger was powered off so we could not use it.</t>
  </si>
  <si>
    <t>None. Stopped charge when complete, but not ready to move car yet.</t>
  </si>
  <si>
    <t>mobile app</t>
  </si>
  <si>
    <t>This parking lot had an older style of outlet all over the lot that we could not connect to. Our Airbnb had a place for us to charge with the domestic cable overnight for our 1st 10 days in France.</t>
  </si>
  <si>
    <t xml:space="preserve">Tried to charge the car at the grocery store free access mall charger. No luck. A fob was required to start the charger.   </t>
  </si>
  <si>
    <t>Amex preloaded in the app. The app and the charger were not  communicating well.  Spoke on the phone 3 times to customer service (our 10 year old French immersion student).</t>
  </si>
  <si>
    <t>*At the end of November, Plugsurfing rolled out a new platform that required us to take action to continue using our fob. We learned about this by reading an old email in February, oops!</t>
  </si>
  <si>
    <t>fob didn’t work, Amex didn't work, MasterCard worked at the charger. No data.*</t>
  </si>
  <si>
    <t>fob worked, then stopped &amp; charger screen went black. No data.*</t>
  </si>
  <si>
    <t>fob didn't work. Freshmile app worked after 3 login attempts. Charge paid for by the commune.*</t>
  </si>
  <si>
    <t>fob didn't work, Total app functioning, but we had no access to our credit card 2 step verification code as it is sent to a (Canadian phone number) family member who was not available. We called the company and got a 30 minute free charge.*</t>
  </si>
  <si>
    <t>N/A: Not Applicable</t>
  </si>
  <si>
    <t>Beziers rest stop</t>
  </si>
  <si>
    <t>15-16 Oct</t>
  </si>
  <si>
    <t>16-17 Oct</t>
  </si>
  <si>
    <t>21-22 Oct</t>
  </si>
  <si>
    <t>22-23 Oct</t>
  </si>
  <si>
    <t>25-26 Oct</t>
  </si>
  <si>
    <t>27-28 Oct</t>
  </si>
  <si>
    <t>29-30 Oct</t>
  </si>
  <si>
    <t>17-18 Oct</t>
  </si>
  <si>
    <t>kWh</t>
  </si>
  <si>
    <t>50 kWh battery</t>
  </si>
  <si>
    <t>cost @ .16 Euro/kWh</t>
  </si>
  <si>
    <t>21-22 Nov</t>
  </si>
  <si>
    <t>22-23 Nov</t>
  </si>
  <si>
    <t>24-25 Nov</t>
  </si>
  <si>
    <t>25-26 Nov</t>
  </si>
  <si>
    <t>26-27 Nov</t>
  </si>
  <si>
    <t>27-28 Nov</t>
  </si>
  <si>
    <t>1-2 Dec</t>
  </si>
  <si>
    <t>3-4 Dec</t>
  </si>
  <si>
    <t>28-29 Nov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</si>
</sst>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h:mm:ss;@"/>
  </numFmts>
  <fonts count="13" x14ac:knownFonts="1">
    <font>
      <sz val="11"/>
      <color theme="1"/>
      <name val="Calibri"/>
      <family val="2"/>
      <scheme val="minor"/>
    </font>
    <font>
      <b/>
      <sz val="11"/>
      <color theme="1"/>
      <name val="Calibri"/>
      <family val="2"/>
      <scheme val="minor"/>
    </font>
    <font>
      <b/>
      <sz val="14"/>
      <color theme="1"/>
      <name val="Calibri"/>
      <family val="2"/>
      <scheme val="minor"/>
    </font>
    <font>
      <sz val="11"/>
      <name val="Calibri"/>
      <family val="2"/>
      <scheme val="minor"/>
    </font>
    <font>
      <b/>
      <sz val="10.5"/>
      <color rgb="FF165D81"/>
      <name val="Calibri"/>
      <family val="2"/>
    </font>
    <font>
      <b/>
      <sz val="10.5"/>
      <color theme="1" tint="0.24994659260841701"/>
      <name val="Calibri"/>
      <family val="2"/>
    </font>
    <font>
      <b/>
      <sz val="10.5"/>
      <color theme="1" tint="0.34998626667073579"/>
      <name val="Calibri"/>
      <family val="2"/>
    </font>
    <font>
      <b/>
      <sz val="10.5"/>
      <color theme="4"/>
      <name val="Calibri"/>
      <family val="2"/>
    </font>
    <font>
      <b/>
      <sz val="10.5"/>
      <color theme="7"/>
      <name val="Calibri"/>
      <family val="2"/>
    </font>
    <font>
      <b/>
      <sz val="10.5"/>
      <color theme="5" tint="0.39994506668294322"/>
      <name val="Calibri"/>
      <family val="2"/>
    </font>
    <font>
      <b/>
      <sz val="10.5"/>
      <color rgb="FF336577"/>
      <name val="Calibri"/>
      <family val="2"/>
    </font>
    <font>
      <b/>
      <sz val="10.5"/>
      <color theme="6" tint="-0.24994659260841701"/>
      <name val="Calibri"/>
      <family val="2"/>
    </font>
    <font>
      <b/>
      <sz val="10.5"/>
      <color theme="3" tint="0.39994506668294322"/>
      <name val="Calibri"/>
      <family val="2"/>
    </font>
  </fonts>
  <fills count="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rgb="FFBED7A5"/>
        <bgColor indexed="64"/>
      </patternFill>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theme="0" tint="-0.24994659260841701"/>
      </left>
      <right style="medium">
        <color theme="0" tint="-0.24994659260841701"/>
      </right>
      <top style="medium">
        <color theme="0" tint="-0.24994659260841701"/>
      </top>
      <bottom style="medium">
        <color theme="0" tint="-0.24994659260841701"/>
      </bottom>
      <diagonal/>
    </border>
    <border>
      <left style="thin">
        <color theme="0" tint="-0.24994659260841701"/>
      </left>
      <right style="thin">
        <color theme="0" tint="-0.24994659260841701"/>
      </right>
      <top/>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left>
      <right style="thin">
        <color theme="0"/>
      </right>
      <top style="thin">
        <color theme="0"/>
      </top>
      <bottom style="thin">
        <color theme="0"/>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s>
  <cellStyleXfs count="56">
    <xf numFmtId="0" fontId="0" fillId="0" borderId="0"/>
    <xf numFmtId="0" fontId="4" fillId="0" borderId="3" applyNumberFormat="0" applyFill="0" applyProtection="0">
      <alignment horizontal="center" vertical="center"/>
    </xf>
    <xf numFmtId="3" fontId="5" fillId="0" borderId="4" applyFont="0" applyFill="0" applyAlignment="0" applyProtection="0"/>
    <xf numFmtId="3" fontId="5" fillId="0" borderId="4" applyFont="0" applyFill="0" applyAlignment="0" applyProtection="0"/>
    <xf numFmtId="3" fontId="5" fillId="0" borderId="4" applyFont="0" applyFill="0" applyAlignment="0" applyProtection="0"/>
    <xf numFmtId="3" fontId="5" fillId="0" borderId="4" applyFont="0" applyFill="0" applyAlignment="0" applyProtection="0"/>
    <xf numFmtId="3" fontId="5" fillId="0" borderId="4" applyFont="0" applyFill="0" applyAlignment="0" applyProtection="0"/>
    <xf numFmtId="3" fontId="5" fillId="0" borderId="4" applyFont="0" applyFill="0" applyAlignment="0" applyProtection="0"/>
    <xf numFmtId="3" fontId="5" fillId="0" borderId="4" applyFont="0" applyFill="0" applyAlignment="0" applyProtection="0"/>
    <xf numFmtId="3" fontId="5" fillId="0" borderId="4" applyFont="0" applyFill="0" applyAlignment="0" applyProtection="0"/>
    <xf numFmtId="3" fontId="4" fillId="0" borderId="3" applyNumberFormat="0" applyFill="0" applyAlignment="0" applyProtection="0"/>
    <xf numFmtId="0" fontId="4" fillId="0" borderId="3" applyNumberFormat="0" applyFill="0" applyAlignment="0" applyProtection="0"/>
    <xf numFmtId="3" fontId="4" fillId="0" borderId="3" applyNumberFormat="0" applyFill="0" applyAlignment="0" applyProtection="0"/>
    <xf numFmtId="0" fontId="4" fillId="0" borderId="3" applyNumberFormat="0" applyFill="0" applyAlignment="0" applyProtection="0"/>
    <xf numFmtId="0" fontId="4" fillId="0" borderId="3" applyNumberFormat="0" applyFill="0" applyAlignment="0" applyProtection="0"/>
    <xf numFmtId="0" fontId="4" fillId="0" borderId="3" applyNumberFormat="0" applyFill="0" applyAlignment="0" applyProtection="0"/>
    <xf numFmtId="0" fontId="4" fillId="0" borderId="3" applyNumberFormat="0" applyFill="0" applyAlignment="0" applyProtection="0"/>
    <xf numFmtId="0" fontId="4" fillId="0" borderId="3" applyNumberFormat="0" applyFill="0" applyAlignment="0" applyProtection="0"/>
    <xf numFmtId="3" fontId="5" fillId="0" borderId="0" applyNumberFormat="0" applyBorder="0" applyAlignment="0" applyProtection="0"/>
    <xf numFmtId="3" fontId="5" fillId="0" borderId="0" applyNumberFormat="0" applyBorder="0" applyAlignment="0" applyProtection="0"/>
    <xf numFmtId="3" fontId="5" fillId="0" borderId="0" applyNumberFormat="0" applyBorder="0" applyAlignment="0" applyProtection="0"/>
    <xf numFmtId="3" fontId="5" fillId="0" borderId="0" applyNumberFormat="0" applyBorder="0" applyAlignment="0" applyProtection="0"/>
    <xf numFmtId="3" fontId="5" fillId="0" borderId="0" applyNumberFormat="0" applyBorder="0" applyAlignment="0" applyProtection="0"/>
    <xf numFmtId="3" fontId="5" fillId="0" borderId="4" applyNumberFormat="0" applyBorder="0" applyAlignment="0" applyProtection="0"/>
    <xf numFmtId="3" fontId="5" fillId="0" borderId="4" applyNumberFormat="0" applyBorder="0" applyAlignment="0" applyProtection="0"/>
    <xf numFmtId="3" fontId="5" fillId="0" borderId="4" applyNumberFormat="0" applyBorder="0" applyAlignment="0" applyProtection="0"/>
    <xf numFmtId="0" fontId="5" fillId="0" borderId="4" applyNumberFormat="0" applyFill="0" applyAlignment="0" applyProtection="0"/>
    <xf numFmtId="0" fontId="5" fillId="0" borderId="4" applyNumberFormat="0" applyFill="0" applyAlignment="0" applyProtection="0"/>
    <xf numFmtId="0" fontId="5" fillId="0" borderId="4">
      <alignment horizontal="right" vertical="center"/>
    </xf>
    <xf numFmtId="3" fontId="5" fillId="4" borderId="4">
      <alignment horizontal="center" vertical="center"/>
    </xf>
    <xf numFmtId="0" fontId="5" fillId="4" borderId="4">
      <alignment horizontal="right" vertical="center"/>
    </xf>
    <xf numFmtId="0" fontId="4" fillId="0" borderId="5">
      <alignment horizontal="left" vertical="center"/>
    </xf>
    <xf numFmtId="0" fontId="4" fillId="0" borderId="6">
      <alignment horizontal="center" vertical="center"/>
    </xf>
    <xf numFmtId="0" fontId="6" fillId="0" borderId="7">
      <alignment horizontal="center" vertical="center"/>
    </xf>
    <xf numFmtId="0" fontId="5" fillId="5" borderId="4"/>
    <xf numFmtId="3" fontId="7" fillId="0" borderId="4"/>
    <xf numFmtId="3" fontId="8" fillId="0" borderId="4"/>
    <xf numFmtId="0" fontId="4" fillId="0" borderId="6">
      <alignment horizontal="left" vertical="top"/>
    </xf>
    <xf numFmtId="0" fontId="9" fillId="0" borderId="4"/>
    <xf numFmtId="0" fontId="4" fillId="0" borderId="6">
      <alignment horizontal="left" vertical="center"/>
    </xf>
    <xf numFmtId="0" fontId="5" fillId="4" borderId="8"/>
    <xf numFmtId="3" fontId="5" fillId="0" borderId="4">
      <alignment horizontal="right" vertical="center"/>
    </xf>
    <xf numFmtId="0" fontId="4" fillId="0" borderId="6">
      <alignment horizontal="right" vertical="center"/>
    </xf>
    <xf numFmtId="0" fontId="5" fillId="0" borderId="7">
      <alignment horizontal="center" vertical="center"/>
    </xf>
    <xf numFmtId="3" fontId="5" fillId="0" borderId="4"/>
    <xf numFmtId="3" fontId="5" fillId="0" borderId="4"/>
    <xf numFmtId="0" fontId="5" fillId="0" borderId="7">
      <alignment horizontal="center" vertical="center" wrapText="1"/>
    </xf>
    <xf numFmtId="0" fontId="10" fillId="0" borderId="7">
      <alignment horizontal="left" vertical="center" indent="1"/>
    </xf>
    <xf numFmtId="0" fontId="11" fillId="0" borderId="4"/>
    <xf numFmtId="0" fontId="4" fillId="0" borderId="5">
      <alignment horizontal="left" vertical="center"/>
    </xf>
    <xf numFmtId="3" fontId="5" fillId="0" borderId="4">
      <alignment horizontal="center" vertical="center"/>
    </xf>
    <xf numFmtId="0" fontId="4" fillId="0" borderId="6">
      <alignment horizontal="center" vertical="center"/>
    </xf>
    <xf numFmtId="0" fontId="4" fillId="0" borderId="6">
      <alignment horizontal="center" vertical="center"/>
    </xf>
    <xf numFmtId="0" fontId="4" fillId="0" borderId="5">
      <alignment horizontal="left" vertical="center"/>
    </xf>
    <xf numFmtId="0" fontId="4" fillId="0" borderId="5">
      <alignment horizontal="left" vertical="center"/>
    </xf>
    <xf numFmtId="0" fontId="12" fillId="0" borderId="4"/>
  </cellStyleXfs>
  <cellXfs count="53">
    <xf numFmtId="0" fontId="0" fillId="0" borderId="0" xfId="0"/>
    <xf numFmtId="0" fontId="1" fillId="0" borderId="0" xfId="0" applyFont="1"/>
    <xf numFmtId="0" fontId="0" fillId="0" borderId="1" xfId="0" applyBorder="1" applyAlignment="1">
      <alignment horizontal="center"/>
    </xf>
    <xf numFmtId="16" fontId="0" fillId="0" borderId="1" xfId="0" applyNumberFormat="1" applyBorder="1" applyAlignment="1">
      <alignment horizontal="center"/>
    </xf>
    <xf numFmtId="0" fontId="0" fillId="0" borderId="0" xfId="0" applyAlignment="1">
      <alignment vertical="top"/>
    </xf>
    <xf numFmtId="16" fontId="0" fillId="0" borderId="1" xfId="0" applyNumberFormat="1" applyBorder="1" applyAlignment="1">
      <alignment horizontal="center" vertical="top"/>
    </xf>
    <xf numFmtId="0" fontId="0" fillId="0" borderId="1" xfId="0" applyBorder="1" applyAlignment="1">
      <alignment horizontal="center" vertical="top"/>
    </xf>
    <xf numFmtId="164" fontId="0" fillId="0" borderId="1" xfId="0" applyNumberFormat="1" applyBorder="1" applyAlignment="1">
      <alignment horizontal="center" vertical="top"/>
    </xf>
    <xf numFmtId="0" fontId="0" fillId="0" borderId="0" xfId="0" applyAlignment="1">
      <alignment horizontal="left"/>
    </xf>
    <xf numFmtId="0" fontId="0" fillId="0" borderId="1" xfId="0" applyBorder="1" applyAlignment="1">
      <alignment horizontal="left" vertical="top" wrapText="1"/>
    </xf>
    <xf numFmtId="0" fontId="0" fillId="0" borderId="1" xfId="0" applyBorder="1" applyAlignment="1">
      <alignment horizontal="center" vertical="top" wrapText="1"/>
    </xf>
    <xf numFmtId="2" fontId="0" fillId="0" borderId="1" xfId="0" applyNumberFormat="1" applyBorder="1" applyAlignment="1">
      <alignment horizontal="center" vertical="top"/>
    </xf>
    <xf numFmtId="21" fontId="0" fillId="0" borderId="1" xfId="0" applyNumberFormat="1" applyBorder="1" applyAlignment="1">
      <alignment horizontal="center" vertical="top" wrapText="1"/>
    </xf>
    <xf numFmtId="2" fontId="0" fillId="0" borderId="1" xfId="0" applyNumberFormat="1" applyBorder="1" applyAlignment="1">
      <alignment horizontal="center" vertical="top" wrapText="1"/>
    </xf>
    <xf numFmtId="0" fontId="0" fillId="0" borderId="1" xfId="0" applyBorder="1" applyAlignment="1">
      <alignment horizontal="left" wrapText="1"/>
    </xf>
    <xf numFmtId="0" fontId="0" fillId="0" borderId="1" xfId="0" applyBorder="1" applyAlignment="1">
      <alignment horizontal="left" vertical="top"/>
    </xf>
    <xf numFmtId="0" fontId="0" fillId="2" borderId="1" xfId="0" applyFill="1" applyBorder="1" applyAlignment="1">
      <alignment horizontal="left" vertical="top" wrapText="1"/>
    </xf>
    <xf numFmtId="0" fontId="0" fillId="0" borderId="0" xfId="0" applyAlignment="1">
      <alignment vertical="top" wrapText="1"/>
    </xf>
    <xf numFmtId="16" fontId="0" fillId="0" borderId="1" xfId="0" applyNumberFormat="1" applyBorder="1" applyAlignment="1">
      <alignment horizontal="center" vertical="top" wrapText="1"/>
    </xf>
    <xf numFmtId="21" fontId="0" fillId="0" borderId="1" xfId="0" applyNumberFormat="1" applyBorder="1" applyAlignment="1">
      <alignment horizontal="center" vertical="top"/>
    </xf>
    <xf numFmtId="0" fontId="0" fillId="0" borderId="0" xfId="0" applyAlignment="1">
      <alignment horizontal="center" vertical="top"/>
    </xf>
    <xf numFmtId="16" fontId="0" fillId="0" borderId="2" xfId="0" applyNumberFormat="1" applyBorder="1" applyAlignment="1">
      <alignment horizontal="center" vertical="top"/>
    </xf>
    <xf numFmtId="0" fontId="0" fillId="0" borderId="1" xfId="0" applyFill="1" applyBorder="1" applyAlignment="1">
      <alignment horizontal="center" vertical="top" wrapText="1"/>
    </xf>
    <xf numFmtId="0" fontId="0" fillId="0" borderId="1" xfId="0" applyFill="1" applyBorder="1" applyAlignment="1">
      <alignment horizontal="center" vertical="top"/>
    </xf>
    <xf numFmtId="0" fontId="1" fillId="0" borderId="1" xfId="0" applyFont="1" applyBorder="1" applyAlignment="1">
      <alignment horizontal="center" wrapText="1"/>
    </xf>
    <xf numFmtId="0" fontId="1" fillId="0" borderId="1" xfId="0" applyFont="1" applyBorder="1" applyAlignment="1">
      <alignment horizontal="center"/>
    </xf>
    <xf numFmtId="0" fontId="2" fillId="0" borderId="0" xfId="0" applyFont="1"/>
    <xf numFmtId="0" fontId="0" fillId="2" borderId="1" xfId="0" applyFill="1" applyBorder="1" applyAlignment="1">
      <alignment horizontal="center" vertical="top"/>
    </xf>
    <xf numFmtId="0" fontId="3" fillId="2" borderId="1" xfId="0" applyFont="1" applyFill="1" applyBorder="1" applyAlignment="1">
      <alignment horizontal="center" vertical="top" wrapText="1"/>
    </xf>
    <xf numFmtId="0" fontId="0" fillId="2" borderId="1" xfId="0" applyFill="1" applyBorder="1" applyAlignment="1">
      <alignment horizontal="center" vertical="top" wrapText="1"/>
    </xf>
    <xf numFmtId="2" fontId="0" fillId="2" borderId="1" xfId="0" applyNumberFormat="1" applyFill="1" applyBorder="1" applyAlignment="1">
      <alignment horizontal="center" vertical="top"/>
    </xf>
    <xf numFmtId="21" fontId="0" fillId="2" borderId="1" xfId="0" applyNumberFormat="1" applyFill="1" applyBorder="1" applyAlignment="1">
      <alignment horizontal="center" vertical="top"/>
    </xf>
    <xf numFmtId="21" fontId="0" fillId="2" borderId="1" xfId="0" applyNumberFormat="1" applyFill="1" applyBorder="1" applyAlignment="1">
      <alignment horizontal="center" vertical="top" wrapText="1"/>
    </xf>
    <xf numFmtId="2" fontId="0" fillId="2" borderId="1" xfId="0" applyNumberFormat="1" applyFill="1" applyBorder="1" applyAlignment="1">
      <alignment horizontal="center" vertical="top" wrapText="1"/>
    </xf>
    <xf numFmtId="2" fontId="0" fillId="3" borderId="1" xfId="0" applyNumberFormat="1" applyFill="1" applyBorder="1" applyAlignment="1">
      <alignment horizontal="center" vertical="top" wrapText="1"/>
    </xf>
    <xf numFmtId="0" fontId="0" fillId="3" borderId="1" xfId="0" applyFill="1" applyBorder="1" applyAlignment="1">
      <alignment horizontal="center" vertical="top" wrapText="1"/>
    </xf>
    <xf numFmtId="0" fontId="0" fillId="0" borderId="1" xfId="0" applyNumberFormat="1" applyBorder="1" applyAlignment="1">
      <alignment horizontal="center" vertical="top"/>
    </xf>
    <xf numFmtId="0" fontId="1" fillId="3" borderId="1" xfId="0" applyFont="1" applyFill="1" applyBorder="1" applyAlignment="1">
      <alignment horizontal="center" wrapText="1"/>
    </xf>
    <xf numFmtId="0" fontId="0" fillId="3" borderId="1" xfId="0" applyFill="1" applyBorder="1" applyAlignment="1">
      <alignment horizontal="center" vertical="top"/>
    </xf>
    <xf numFmtId="0" fontId="0" fillId="0" borderId="1" xfId="0" applyBorder="1" applyAlignment="1">
      <alignment vertical="top"/>
    </xf>
    <xf numFmtId="0" fontId="0" fillId="0" borderId="1" xfId="0" applyBorder="1" applyAlignment="1">
      <alignment vertical="top" wrapText="1"/>
    </xf>
    <xf numFmtId="0" fontId="0" fillId="0" borderId="1" xfId="0" applyFont="1" applyBorder="1" applyAlignment="1">
      <alignment horizontal="center" vertical="top" wrapText="1"/>
    </xf>
    <xf numFmtId="0" fontId="0" fillId="0" borderId="1" xfId="0" applyFont="1" applyBorder="1" applyAlignment="1">
      <alignment horizontal="left" vertical="top" wrapText="1"/>
    </xf>
    <xf numFmtId="16" fontId="0" fillId="0" borderId="1" xfId="0" applyNumberFormat="1" applyFont="1" applyBorder="1" applyAlignment="1">
      <alignment horizontal="center" vertical="top" wrapText="1"/>
    </xf>
    <xf numFmtId="0" fontId="0" fillId="0" borderId="1" xfId="0" applyFont="1" applyBorder="1" applyAlignment="1">
      <alignment horizontal="center" vertical="top"/>
    </xf>
    <xf numFmtId="0" fontId="0" fillId="0" borderId="0" xfId="0" applyFont="1" applyAlignment="1">
      <alignment vertical="top"/>
    </xf>
    <xf numFmtId="0" fontId="0" fillId="3" borderId="0" xfId="0" applyFill="1" applyAlignment="1">
      <alignment horizontal="center"/>
    </xf>
    <xf numFmtId="0" fontId="0" fillId="3" borderId="0" xfId="0" applyFill="1" applyBorder="1" applyAlignment="1">
      <alignment horizontal="center"/>
    </xf>
    <xf numFmtId="0" fontId="0" fillId="0" borderId="0" xfId="0" applyFill="1" applyBorder="1" applyAlignment="1">
      <alignment horizontal="left"/>
    </xf>
    <xf numFmtId="0" fontId="1" fillId="3" borderId="1" xfId="0" applyFont="1" applyFill="1" applyBorder="1" applyAlignment="1">
      <alignment horizontal="center"/>
    </xf>
    <xf numFmtId="0" fontId="0" fillId="0" borderId="10" xfId="0" applyBorder="1" applyAlignment="1">
      <alignment horizontal="center"/>
    </xf>
    <xf numFmtId="0" fontId="1" fillId="0" borderId="9" xfId="0" applyFont="1" applyFill="1" applyBorder="1" applyAlignment="1">
      <alignment horizontal="center"/>
    </xf>
    <xf numFmtId="0" fontId="0" fillId="0" borderId="1" xfId="0" applyBorder="1" applyAlignment="1">
      <alignment horizontal="center" textRotation="90"/>
    </xf>
  </cellXfs>
  <cellStyles count="56">
    <cellStyle name="AF Column - IBM Cognos" xfId="1" xr:uid="{A8FE0A32-297D-4907-838E-52655308D6AA}"/>
    <cellStyle name="AF Data - IBM Cognos" xfId="2" xr:uid="{4574B493-2948-429C-A2DA-6722C1579289}"/>
    <cellStyle name="AF Data 0 - IBM Cognos" xfId="3" xr:uid="{C4FB59A4-5CF1-404E-B8E4-1A91FF815DE1}"/>
    <cellStyle name="AF Data 1 - IBM Cognos" xfId="4" xr:uid="{7C447929-E5BE-4F9E-B835-05C76A6014DA}"/>
    <cellStyle name="AF Data 2 - IBM Cognos" xfId="5" xr:uid="{A8D80B0C-0D16-48C3-9E97-E066A2110224}"/>
    <cellStyle name="AF Data 3 - IBM Cognos" xfId="6" xr:uid="{1B3A25B2-9C6C-4DF5-A25F-65C0D65521CE}"/>
    <cellStyle name="AF Data 4 - IBM Cognos" xfId="7" xr:uid="{EF5C673C-D800-499B-AA92-2C0E541A9AF1}"/>
    <cellStyle name="AF Data 5 - IBM Cognos" xfId="8" xr:uid="{5293F758-F76A-4FFB-8243-787915DB6C24}"/>
    <cellStyle name="AF Data Leaf - IBM Cognos" xfId="9" xr:uid="{7C047423-709D-4E34-A516-E183CD45AAE8}"/>
    <cellStyle name="AF Header - IBM Cognos" xfId="10" xr:uid="{399EDA2A-7A49-4A40-A284-36B90BB65A81}"/>
    <cellStyle name="AF Header 0 - IBM Cognos" xfId="11" xr:uid="{6F7BAA5E-3AC7-4D1A-8CB4-2FB6FCFED22F}"/>
    <cellStyle name="AF Header 1 - IBM Cognos" xfId="12" xr:uid="{DE1A9D93-270B-473D-8A7D-5127C4BCF952}"/>
    <cellStyle name="AF Header 2 - IBM Cognos" xfId="13" xr:uid="{7E679F7B-34B9-49F1-AED8-3FC0A3BC1197}"/>
    <cellStyle name="AF Header 3 - IBM Cognos" xfId="14" xr:uid="{C1E9B604-6216-40F9-A41E-F93DC717E151}"/>
    <cellStyle name="AF Header 4 - IBM Cognos" xfId="15" xr:uid="{CE6A0F98-C6AB-438D-B647-2E8E1CBA542E}"/>
    <cellStyle name="AF Header 5 - IBM Cognos" xfId="16" xr:uid="{6F5CC88B-1B1A-415C-ABE2-A42ED5A9B23B}"/>
    <cellStyle name="AF Header Leaf - IBM Cognos" xfId="17" xr:uid="{6330C819-5E88-44AF-A360-879AE29D78B9}"/>
    <cellStyle name="AF Row - IBM Cognos" xfId="18" xr:uid="{BEACC53D-C632-4504-AB50-70E1603EC6E2}"/>
    <cellStyle name="AF Row 0 - IBM Cognos" xfId="19" xr:uid="{181F0CD4-7446-4A00-9784-BC891F5E0AA8}"/>
    <cellStyle name="AF Row 1 - IBM Cognos" xfId="20" xr:uid="{DB3B8F39-B5CC-42FC-88C6-F27D89B4D234}"/>
    <cellStyle name="AF Row 2 - IBM Cognos" xfId="21" xr:uid="{A57268BB-A263-48A4-AD52-52DC67BEAEEB}"/>
    <cellStyle name="AF Row 3 - IBM Cognos" xfId="22" xr:uid="{AA51FDDB-6D83-450C-A3E4-C88DFA52DEB6}"/>
    <cellStyle name="AF Row 4 - IBM Cognos" xfId="23" xr:uid="{0D8FAD7F-6854-4C3F-958B-03CB8D5FA0F5}"/>
    <cellStyle name="AF Row 5 - IBM Cognos" xfId="24" xr:uid="{13182051-F984-4E26-A469-9CF15B41C3BD}"/>
    <cellStyle name="AF Row Leaf - IBM Cognos" xfId="25" xr:uid="{E72E1114-5C8D-4638-B4A6-567C91DE4A07}"/>
    <cellStyle name="AF Subnm - IBM Cognos" xfId="26" xr:uid="{DD4BF3D1-2B11-4B00-A6CF-96BA52EF2989}"/>
    <cellStyle name="AF Title - IBM Cognos" xfId="27" xr:uid="{B13F0409-8CDD-41EB-B551-D5AE481BAA26}"/>
    <cellStyle name="Calculated Column - IBM Cognos" xfId="28" xr:uid="{D385AA05-C69C-4026-8B10-211465FDAC1C}"/>
    <cellStyle name="Calculated Column Name - IBM Cognos" xfId="29" xr:uid="{AE9AF6F8-C882-4DF5-86B0-C630157C9230}"/>
    <cellStyle name="Calculated Row - IBM Cognos" xfId="30" xr:uid="{4AB32789-BE80-4880-AE6A-98A5FB0F1877}"/>
    <cellStyle name="Calculated Row Name - IBM Cognos" xfId="31" xr:uid="{0A04A34C-B279-4A11-B706-BB5984987A91}"/>
    <cellStyle name="Column Name - IBM Cognos" xfId="32" xr:uid="{C962D6D6-4AD7-4280-A308-1D2602B9680F}"/>
    <cellStyle name="Column Template - IBM Cognos" xfId="33" xr:uid="{A1ED1BFB-1FB8-4698-A7FB-3721019BF8BB}"/>
    <cellStyle name="Differs From Base - IBM Cognos" xfId="34" xr:uid="{D5E20981-F491-4F93-AD33-D03575CA58C5}"/>
    <cellStyle name="Edit - IBM Cognos" xfId="35" xr:uid="{32612013-FE78-47CC-8A30-59A73679CB4B}"/>
    <cellStyle name="Formula - IBM Cognos" xfId="36" xr:uid="{58DA4F7F-BF78-4D52-A168-E607D3E07DC5}"/>
    <cellStyle name="Group Name - IBM Cognos" xfId="37" xr:uid="{17E7D534-17CB-4CF8-BC52-FABE217BC823}"/>
    <cellStyle name="Hold Values - IBM Cognos" xfId="38" xr:uid="{7952E426-8528-424D-B8E5-6A01F95B4DE3}"/>
    <cellStyle name="List Name - IBM Cognos" xfId="39" xr:uid="{C290065D-B1AF-44FD-B6F2-26238629A387}"/>
    <cellStyle name="Locked - IBM Cognos" xfId="40" xr:uid="{6642448F-CC81-4929-BEA2-3101F943EB4C}"/>
    <cellStyle name="Measure - IBM Cognos" xfId="41" xr:uid="{F2995D58-B7B3-4667-A59A-E1CD654311DF}"/>
    <cellStyle name="Measure Header - IBM Cognos" xfId="42" xr:uid="{799541AD-C1E5-49BB-A833-CAEC0C95A503}"/>
    <cellStyle name="Measure Name - IBM Cognos" xfId="43" xr:uid="{F8E9DF62-EABA-4816-849E-98A9A78C1F88}"/>
    <cellStyle name="Measure Summary - IBM Cognos" xfId="44" xr:uid="{1EF85E53-FD01-48EB-90A2-A5B7E14A5B5F}"/>
    <cellStyle name="Measure Summary TM1 - IBM Cognos" xfId="45" xr:uid="{FD115AC7-73FB-46D6-819D-938DB336695D}"/>
    <cellStyle name="Measure Template - IBM Cognos" xfId="46" xr:uid="{1649BF81-0621-4CDE-82B2-157D243AC397}"/>
    <cellStyle name="More - IBM Cognos" xfId="47" xr:uid="{34523697-744B-49BE-BE56-888DF115620B}"/>
    <cellStyle name="Normal" xfId="0" builtinId="0"/>
    <cellStyle name="Pending Change - IBM Cognos" xfId="48" xr:uid="{EB626927-2181-4BEF-B193-08006EF32AD6}"/>
    <cellStyle name="Row Name - IBM Cognos" xfId="49" xr:uid="{AF25C8D2-FC3B-49AB-8D4E-C38FE1CB2354}"/>
    <cellStyle name="Row Template - IBM Cognos" xfId="50" xr:uid="{75A1D3DF-5CC0-4F68-BD23-7F6908EC560D}"/>
    <cellStyle name="Summary Column Name - IBM Cognos" xfId="51" xr:uid="{CF0EFC34-EA62-4EA1-A9B4-6FAD463FCE11}"/>
    <cellStyle name="Summary Column Name TM1 - IBM Cognos" xfId="52" xr:uid="{A1901D8C-B3C8-4D28-BE28-2A2788EEEB9E}"/>
    <cellStyle name="Summary Row Name - IBM Cognos" xfId="53" xr:uid="{CD46DCF1-48A4-4F59-BDD4-51182DFFBC6B}"/>
    <cellStyle name="Summary Row Name TM1 - IBM Cognos" xfId="54" xr:uid="{6EA1A17E-DC9F-4726-9888-3B097FE8FDC1}"/>
    <cellStyle name="Unsaved Change - IBM Cognos" xfId="55" xr:uid="{10D896CF-5CBA-4B65-AB18-874A6A6F68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customProperty" Target="../customProperty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D828C-8573-419C-B507-3A750C38AC5B}">
  <dimension ref="A1"/>
  <sheetViews>
    <sheetView workbookViewId="0"/>
  </sheetViews>
  <sheetFormatPr defaultRowHeight="14.5" x14ac:dyDescent="0.35"/>
  <sheetData/>
  <pageMargins left="0.7" right="0.7" top="0.75" bottom="0.75" header="0.3" footer="0.3"/>
  <customProperties>
    <customPr name="CafeStyleVersion" r:id="rId1"/>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CB551-77FD-4BC3-9B12-A79886B8DCB2}">
  <dimension ref="A2:T57"/>
  <sheetViews>
    <sheetView tabSelected="1" zoomScaleNormal="100" workbookViewId="0">
      <selection activeCell="F4" sqref="F4"/>
    </sheetView>
  </sheetViews>
  <sheetFormatPr defaultRowHeight="14.5" x14ac:dyDescent="0.35"/>
  <cols>
    <col min="1" max="1" width="3.6328125" style="4" customWidth="1"/>
    <col min="3" max="3" width="12.26953125" customWidth="1"/>
    <col min="4" max="4" width="6.90625" customWidth="1"/>
    <col min="5" max="5" width="7.1796875" customWidth="1"/>
    <col min="6" max="6" width="4.90625" customWidth="1"/>
    <col min="7" max="7" width="4.7265625" customWidth="1"/>
    <col min="8" max="8" width="12.08984375" customWidth="1"/>
    <col min="9" max="9" width="12.1796875" customWidth="1"/>
    <col min="10" max="10" width="6.90625" customWidth="1"/>
    <col min="11" max="11" width="11.6328125" customWidth="1"/>
    <col min="12" max="12" width="11.1796875" customWidth="1"/>
    <col min="13" max="13" width="10" customWidth="1"/>
    <col min="14" max="14" width="6.36328125" customWidth="1"/>
    <col min="15" max="15" width="7.08984375" customWidth="1"/>
    <col min="16" max="16" width="8.1796875" customWidth="1"/>
    <col min="17" max="17" width="9.36328125" customWidth="1"/>
    <col min="18" max="18" width="9.26953125" customWidth="1"/>
    <col min="19" max="19" width="32.81640625" style="8" customWidth="1"/>
  </cols>
  <sheetData>
    <row r="2" spans="1:19" ht="18.5" x14ac:dyDescent="0.45">
      <c r="B2" s="26" t="s">
        <v>0</v>
      </c>
      <c r="C2" s="1"/>
    </row>
    <row r="3" spans="1:19" ht="45" customHeight="1" x14ac:dyDescent="0.35">
      <c r="A3" s="52" t="s">
        <v>99</v>
      </c>
      <c r="B3" s="24" t="s">
        <v>89</v>
      </c>
      <c r="C3" s="25" t="s">
        <v>14</v>
      </c>
      <c r="D3" s="24" t="s">
        <v>2</v>
      </c>
      <c r="E3" s="24" t="s">
        <v>24</v>
      </c>
      <c r="F3" s="24" t="s">
        <v>3</v>
      </c>
      <c r="G3" s="24" t="s">
        <v>4</v>
      </c>
      <c r="H3" s="25" t="s">
        <v>5</v>
      </c>
      <c r="I3" s="25" t="s">
        <v>136</v>
      </c>
      <c r="J3" s="24" t="s">
        <v>6</v>
      </c>
      <c r="K3" s="24" t="s">
        <v>16</v>
      </c>
      <c r="L3" s="24" t="s">
        <v>18</v>
      </c>
      <c r="M3" s="24" t="s">
        <v>58</v>
      </c>
      <c r="N3" s="24" t="s">
        <v>59</v>
      </c>
      <c r="O3" s="24" t="s">
        <v>17</v>
      </c>
      <c r="P3" s="37" t="s">
        <v>62</v>
      </c>
      <c r="Q3" s="25" t="s">
        <v>7</v>
      </c>
      <c r="R3" s="24" t="s">
        <v>8</v>
      </c>
      <c r="S3" s="25" t="s">
        <v>9</v>
      </c>
    </row>
    <row r="4" spans="1:19" s="45" customFormat="1" ht="87" x14ac:dyDescent="0.35">
      <c r="A4" s="39" t="s">
        <v>35</v>
      </c>
      <c r="B4" s="43">
        <v>44822</v>
      </c>
      <c r="C4" s="44" t="s">
        <v>131</v>
      </c>
      <c r="D4" s="6" t="s">
        <v>28</v>
      </c>
      <c r="E4" s="6" t="s">
        <v>28</v>
      </c>
      <c r="F4" s="6" t="s">
        <v>28</v>
      </c>
      <c r="G4" s="6" t="s">
        <v>28</v>
      </c>
      <c r="H4" s="6" t="s">
        <v>28</v>
      </c>
      <c r="I4" s="6" t="s">
        <v>28</v>
      </c>
      <c r="J4" s="6" t="s">
        <v>28</v>
      </c>
      <c r="K4" s="6" t="s">
        <v>28</v>
      </c>
      <c r="L4" s="6" t="s">
        <v>28</v>
      </c>
      <c r="M4" s="6" t="s">
        <v>28</v>
      </c>
      <c r="N4" s="6" t="s">
        <v>28</v>
      </c>
      <c r="O4" s="6" t="s">
        <v>28</v>
      </c>
      <c r="P4" s="6" t="s">
        <v>28</v>
      </c>
      <c r="Q4" s="6" t="s">
        <v>28</v>
      </c>
      <c r="R4" s="6" t="s">
        <v>28</v>
      </c>
      <c r="S4" s="42" t="s">
        <v>137</v>
      </c>
    </row>
    <row r="5" spans="1:19" s="45" customFormat="1" ht="58" x14ac:dyDescent="0.35">
      <c r="A5" s="39" t="s">
        <v>35</v>
      </c>
      <c r="B5" s="43">
        <v>44824</v>
      </c>
      <c r="C5" s="41" t="s">
        <v>132</v>
      </c>
      <c r="D5" s="6" t="s">
        <v>28</v>
      </c>
      <c r="E5" s="6" t="s">
        <v>28</v>
      </c>
      <c r="F5" s="6" t="s">
        <v>28</v>
      </c>
      <c r="G5" s="6" t="s">
        <v>28</v>
      </c>
      <c r="H5" s="6" t="s">
        <v>28</v>
      </c>
      <c r="I5" s="6" t="s">
        <v>28</v>
      </c>
      <c r="J5" s="6" t="s">
        <v>28</v>
      </c>
      <c r="K5" s="6" t="s">
        <v>28</v>
      </c>
      <c r="L5" s="6" t="s">
        <v>28</v>
      </c>
      <c r="M5" s="6" t="s">
        <v>28</v>
      </c>
      <c r="N5" s="6" t="s">
        <v>28</v>
      </c>
      <c r="O5" s="6" t="s">
        <v>28</v>
      </c>
      <c r="P5" s="6" t="s">
        <v>28</v>
      </c>
      <c r="Q5" s="6" t="s">
        <v>28</v>
      </c>
      <c r="R5" s="6" t="s">
        <v>28</v>
      </c>
      <c r="S5" s="42" t="s">
        <v>138</v>
      </c>
    </row>
    <row r="6" spans="1:19" s="4" customFormat="1" ht="43.5" x14ac:dyDescent="0.35">
      <c r="A6" s="39" t="s">
        <v>97</v>
      </c>
      <c r="B6" s="5">
        <v>44829</v>
      </c>
      <c r="C6" s="6" t="s">
        <v>20</v>
      </c>
      <c r="D6" s="10" t="s">
        <v>28</v>
      </c>
      <c r="E6" s="10" t="s">
        <v>28</v>
      </c>
      <c r="F6" s="6" t="s">
        <v>28</v>
      </c>
      <c r="G6" s="6" t="s">
        <v>28</v>
      </c>
      <c r="H6" s="6" t="s">
        <v>19</v>
      </c>
      <c r="I6" s="6" t="s">
        <v>28</v>
      </c>
      <c r="J6" s="6" t="s">
        <v>28</v>
      </c>
      <c r="K6" s="6" t="s">
        <v>28</v>
      </c>
      <c r="L6" s="6" t="s">
        <v>28</v>
      </c>
      <c r="M6" s="6" t="s">
        <v>28</v>
      </c>
      <c r="N6" s="6" t="s">
        <v>28</v>
      </c>
      <c r="O6" s="6" t="s">
        <v>28</v>
      </c>
      <c r="P6" s="6" t="s">
        <v>28</v>
      </c>
      <c r="Q6" s="6" t="s">
        <v>21</v>
      </c>
      <c r="R6" s="6" t="s">
        <v>28</v>
      </c>
      <c r="S6" s="9" t="s">
        <v>130</v>
      </c>
    </row>
    <row r="7" spans="1:19" s="4" customFormat="1" ht="59.5" customHeight="1" x14ac:dyDescent="0.35">
      <c r="A7" s="39" t="s">
        <v>35</v>
      </c>
      <c r="B7" s="5">
        <v>44831</v>
      </c>
      <c r="C7" s="6" t="s">
        <v>20</v>
      </c>
      <c r="D7" s="6" t="s">
        <v>28</v>
      </c>
      <c r="E7" s="6" t="s">
        <v>28</v>
      </c>
      <c r="F7" s="6" t="s">
        <v>28</v>
      </c>
      <c r="G7" s="6" t="s">
        <v>28</v>
      </c>
      <c r="H7" s="6" t="s">
        <v>19</v>
      </c>
      <c r="I7" s="6" t="s">
        <v>28</v>
      </c>
      <c r="J7" s="6" t="s">
        <v>28</v>
      </c>
      <c r="K7" s="6" t="s">
        <v>28</v>
      </c>
      <c r="L7" s="6" t="s">
        <v>28</v>
      </c>
      <c r="M7" s="6" t="s">
        <v>28</v>
      </c>
      <c r="N7" s="6" t="s">
        <v>28</v>
      </c>
      <c r="O7" s="6" t="s">
        <v>28</v>
      </c>
      <c r="P7" s="6" t="s">
        <v>28</v>
      </c>
      <c r="Q7" s="6" t="s">
        <v>21</v>
      </c>
      <c r="R7" s="6" t="s">
        <v>28</v>
      </c>
      <c r="S7" s="9" t="s">
        <v>133</v>
      </c>
    </row>
    <row r="8" spans="1:19" s="4" customFormat="1" ht="28.5" customHeight="1" x14ac:dyDescent="0.35">
      <c r="A8" s="39" t="s">
        <v>35</v>
      </c>
      <c r="B8" s="5">
        <v>44832</v>
      </c>
      <c r="C8" s="6" t="s">
        <v>20</v>
      </c>
      <c r="D8" s="6" t="s">
        <v>28</v>
      </c>
      <c r="E8" s="6" t="s">
        <v>28</v>
      </c>
      <c r="F8" s="6" t="s">
        <v>28</v>
      </c>
      <c r="G8" s="6" t="s">
        <v>28</v>
      </c>
      <c r="H8" s="6" t="s">
        <v>19</v>
      </c>
      <c r="I8" s="6" t="s">
        <v>28</v>
      </c>
      <c r="J8" s="6" t="s">
        <v>28</v>
      </c>
      <c r="K8" s="6" t="s">
        <v>28</v>
      </c>
      <c r="L8" s="6" t="s">
        <v>28</v>
      </c>
      <c r="M8" s="6" t="s">
        <v>28</v>
      </c>
      <c r="N8" s="6" t="s">
        <v>28</v>
      </c>
      <c r="O8" s="6" t="s">
        <v>28</v>
      </c>
      <c r="P8" s="6" t="s">
        <v>28</v>
      </c>
      <c r="Q8" s="6" t="s">
        <v>21</v>
      </c>
      <c r="R8" s="6" t="s">
        <v>28</v>
      </c>
      <c r="S8" s="9" t="s">
        <v>134</v>
      </c>
    </row>
    <row r="9" spans="1:19" s="4" customFormat="1" ht="43.5" x14ac:dyDescent="0.35">
      <c r="A9" s="39" t="s">
        <v>35</v>
      </c>
      <c r="B9" s="5">
        <v>44832</v>
      </c>
      <c r="C9" s="6" t="s">
        <v>20</v>
      </c>
      <c r="D9" s="6" t="s">
        <v>28</v>
      </c>
      <c r="E9" s="6" t="s">
        <v>28</v>
      </c>
      <c r="F9" s="6" t="s">
        <v>28</v>
      </c>
      <c r="G9" s="6" t="s">
        <v>28</v>
      </c>
      <c r="H9" s="6" t="s">
        <v>19</v>
      </c>
      <c r="I9" s="6" t="s">
        <v>28</v>
      </c>
      <c r="J9" s="6" t="s">
        <v>28</v>
      </c>
      <c r="K9" s="6" t="s">
        <v>28</v>
      </c>
      <c r="L9" s="6" t="s">
        <v>28</v>
      </c>
      <c r="M9" s="6" t="s">
        <v>28</v>
      </c>
      <c r="N9" s="6" t="s">
        <v>28</v>
      </c>
      <c r="O9" s="6" t="s">
        <v>28</v>
      </c>
      <c r="P9" s="6" t="s">
        <v>28</v>
      </c>
      <c r="Q9" s="6" t="s">
        <v>21</v>
      </c>
      <c r="R9" s="6" t="s">
        <v>28</v>
      </c>
      <c r="S9" s="9" t="s">
        <v>135</v>
      </c>
    </row>
    <row r="10" spans="1:19" s="4" customFormat="1" ht="87" x14ac:dyDescent="0.35">
      <c r="A10" s="39" t="s">
        <v>11</v>
      </c>
      <c r="B10" s="5">
        <v>44833</v>
      </c>
      <c r="C10" s="10" t="s">
        <v>23</v>
      </c>
      <c r="D10" s="10" t="s">
        <v>28</v>
      </c>
      <c r="E10" s="10" t="s">
        <v>28</v>
      </c>
      <c r="F10" s="6" t="s">
        <v>28</v>
      </c>
      <c r="G10" s="6" t="s">
        <v>28</v>
      </c>
      <c r="H10" s="6" t="s">
        <v>22</v>
      </c>
      <c r="I10" s="27" t="s">
        <v>22</v>
      </c>
      <c r="J10" s="10">
        <v>175</v>
      </c>
      <c r="K10" s="10"/>
      <c r="L10" s="10"/>
      <c r="M10" s="10"/>
      <c r="N10" s="6" t="s">
        <v>28</v>
      </c>
      <c r="O10" s="6" t="s">
        <v>33</v>
      </c>
      <c r="P10" s="10" t="s">
        <v>41</v>
      </c>
      <c r="Q10" s="6"/>
      <c r="R10" s="10"/>
      <c r="S10" s="9" t="s">
        <v>109</v>
      </c>
    </row>
    <row r="11" spans="1:19" s="4" customFormat="1" ht="87" x14ac:dyDescent="0.35">
      <c r="A11" s="39" t="s">
        <v>97</v>
      </c>
      <c r="B11" s="5">
        <v>44834</v>
      </c>
      <c r="C11" s="10" t="s">
        <v>26</v>
      </c>
      <c r="D11" s="10" t="s">
        <v>28</v>
      </c>
      <c r="E11" s="10" t="s">
        <v>28</v>
      </c>
      <c r="F11" s="10" t="s">
        <v>28</v>
      </c>
      <c r="G11" s="10" t="s">
        <v>28</v>
      </c>
      <c r="H11" s="6" t="s">
        <v>25</v>
      </c>
      <c r="I11" s="6" t="s">
        <v>25</v>
      </c>
      <c r="J11" s="10">
        <v>7</v>
      </c>
      <c r="K11" s="34">
        <f>O11/R11</f>
        <v>0.48444444444444446</v>
      </c>
      <c r="L11" s="32">
        <v>0.1426273148148148</v>
      </c>
      <c r="M11" s="34">
        <f>O11/N11</f>
        <v>3.1871345029239766</v>
      </c>
      <c r="N11" s="35">
        <v>3.42</v>
      </c>
      <c r="O11" s="33">
        <v>10.9</v>
      </c>
      <c r="P11" s="29" t="s">
        <v>33</v>
      </c>
      <c r="Q11" s="6" t="s">
        <v>21</v>
      </c>
      <c r="R11" s="10">
        <v>22.5</v>
      </c>
      <c r="S11" s="16" t="s">
        <v>139</v>
      </c>
    </row>
    <row r="12" spans="1:19" s="4" customFormat="1" ht="72.5" x14ac:dyDescent="0.35">
      <c r="A12" s="39" t="s">
        <v>11</v>
      </c>
      <c r="B12" s="5">
        <v>44836</v>
      </c>
      <c r="C12" s="10" t="s">
        <v>29</v>
      </c>
      <c r="D12" s="10">
        <v>70</v>
      </c>
      <c r="E12" s="10" t="s">
        <v>28</v>
      </c>
      <c r="F12" s="6">
        <v>184</v>
      </c>
      <c r="G12" s="6" t="s">
        <v>28</v>
      </c>
      <c r="H12" s="10" t="s">
        <v>27</v>
      </c>
      <c r="I12" s="6" t="s">
        <v>25</v>
      </c>
      <c r="J12" s="10">
        <v>25</v>
      </c>
      <c r="K12" s="34">
        <f>O12/R12</f>
        <v>0.30201342281879195</v>
      </c>
      <c r="L12" s="12">
        <v>4.130787037037037E-2</v>
      </c>
      <c r="M12" s="34">
        <f>O12/N12</f>
        <v>4.5454545454545459</v>
      </c>
      <c r="N12" s="35">
        <v>0.99</v>
      </c>
      <c r="O12" s="33">
        <v>4.5</v>
      </c>
      <c r="P12" s="29" t="s">
        <v>33</v>
      </c>
      <c r="Q12" s="10" t="s">
        <v>13</v>
      </c>
      <c r="R12" s="10">
        <v>14.9</v>
      </c>
      <c r="S12" s="9" t="s">
        <v>110</v>
      </c>
    </row>
    <row r="13" spans="1:19" s="4" customFormat="1" ht="43.5" x14ac:dyDescent="0.35">
      <c r="A13" s="39" t="s">
        <v>35</v>
      </c>
      <c r="B13" s="5">
        <v>44836</v>
      </c>
      <c r="C13" s="10" t="s">
        <v>67</v>
      </c>
      <c r="D13" s="10" t="s">
        <v>33</v>
      </c>
      <c r="E13" s="10" t="s">
        <v>33</v>
      </c>
      <c r="F13" s="10" t="s">
        <v>33</v>
      </c>
      <c r="G13" s="10" t="s">
        <v>33</v>
      </c>
      <c r="H13" s="10" t="s">
        <v>33</v>
      </c>
      <c r="I13" s="10" t="s">
        <v>33</v>
      </c>
      <c r="J13" s="6" t="s">
        <v>28</v>
      </c>
      <c r="K13" s="6" t="s">
        <v>28</v>
      </c>
      <c r="L13" s="10">
        <v>0</v>
      </c>
      <c r="M13" s="6" t="s">
        <v>28</v>
      </c>
      <c r="N13" s="10">
        <v>0</v>
      </c>
      <c r="O13" s="13" t="s">
        <v>33</v>
      </c>
      <c r="P13" s="13" t="s">
        <v>33</v>
      </c>
      <c r="Q13" s="6" t="s">
        <v>21</v>
      </c>
      <c r="R13" s="10">
        <v>0</v>
      </c>
      <c r="S13" s="9" t="s">
        <v>68</v>
      </c>
    </row>
    <row r="14" spans="1:19" s="4" customFormat="1" ht="43.5" x14ac:dyDescent="0.35">
      <c r="A14" s="39" t="s">
        <v>35</v>
      </c>
      <c r="B14" s="5" t="s">
        <v>30</v>
      </c>
      <c r="C14" s="10" t="s">
        <v>31</v>
      </c>
      <c r="D14" s="10" t="s">
        <v>28</v>
      </c>
      <c r="E14" s="10" t="s">
        <v>28</v>
      </c>
      <c r="F14" s="6" t="s">
        <v>28</v>
      </c>
      <c r="G14" s="6" t="s">
        <v>28</v>
      </c>
      <c r="H14" s="28" t="s">
        <v>90</v>
      </c>
      <c r="I14" s="6" t="s">
        <v>33</v>
      </c>
      <c r="J14" s="10" t="s">
        <v>32</v>
      </c>
      <c r="K14" s="10">
        <v>0</v>
      </c>
      <c r="L14" s="12" t="s">
        <v>34</v>
      </c>
      <c r="M14" s="10">
        <v>0</v>
      </c>
      <c r="N14" s="10" t="s">
        <v>28</v>
      </c>
      <c r="O14" s="6">
        <v>0</v>
      </c>
      <c r="P14" s="6" t="s">
        <v>41</v>
      </c>
      <c r="Q14" s="6" t="s">
        <v>21</v>
      </c>
      <c r="R14" s="10" t="s">
        <v>28</v>
      </c>
      <c r="S14" s="9" t="s">
        <v>69</v>
      </c>
    </row>
    <row r="15" spans="1:19" s="4" customFormat="1" x14ac:dyDescent="0.35">
      <c r="A15" s="39" t="s">
        <v>11</v>
      </c>
      <c r="B15" s="5">
        <v>44840</v>
      </c>
      <c r="C15" s="10" t="s">
        <v>38</v>
      </c>
      <c r="D15" s="10" t="s">
        <v>28</v>
      </c>
      <c r="E15" s="10">
        <v>100</v>
      </c>
      <c r="F15" s="6" t="s">
        <v>28</v>
      </c>
      <c r="G15" s="6" t="s">
        <v>28</v>
      </c>
      <c r="H15" s="10" t="s">
        <v>37</v>
      </c>
      <c r="I15" s="6" t="s">
        <v>36</v>
      </c>
      <c r="J15" s="10">
        <v>17.25</v>
      </c>
      <c r="K15" s="34">
        <f>O15/R15</f>
        <v>0.42344045368620037</v>
      </c>
      <c r="L15" s="12">
        <v>0.1451388888888889</v>
      </c>
      <c r="M15" s="34">
        <f>O15/N15</f>
        <v>3.2183908045977008</v>
      </c>
      <c r="N15" s="35">
        <v>3.48</v>
      </c>
      <c r="O15" s="11">
        <v>11.2</v>
      </c>
      <c r="P15" s="13" t="s">
        <v>33</v>
      </c>
      <c r="Q15" s="6" t="s">
        <v>21</v>
      </c>
      <c r="R15" s="10">
        <v>26.45</v>
      </c>
      <c r="S15" s="9" t="s">
        <v>114</v>
      </c>
    </row>
    <row r="16" spans="1:19" s="4" customFormat="1" ht="29" x14ac:dyDescent="0.35">
      <c r="A16" s="39" t="s">
        <v>98</v>
      </c>
      <c r="B16" s="5">
        <v>44842</v>
      </c>
      <c r="C16" s="10" t="s">
        <v>40</v>
      </c>
      <c r="D16" s="10" t="s">
        <v>28</v>
      </c>
      <c r="E16" s="10" t="s">
        <v>28</v>
      </c>
      <c r="F16" s="6" t="s">
        <v>28</v>
      </c>
      <c r="G16" s="6" t="s">
        <v>28</v>
      </c>
      <c r="H16" s="10" t="s">
        <v>39</v>
      </c>
      <c r="I16" s="10" t="s">
        <v>39</v>
      </c>
      <c r="J16" s="10">
        <v>350</v>
      </c>
      <c r="K16" s="10">
        <v>0.79</v>
      </c>
      <c r="L16" s="12">
        <v>2.6388888888888889E-2</v>
      </c>
      <c r="M16" s="10" t="s">
        <v>33</v>
      </c>
      <c r="N16" s="10" t="s">
        <v>33</v>
      </c>
      <c r="O16" s="11">
        <v>10.62</v>
      </c>
      <c r="P16" s="30">
        <f>K16*R16</f>
        <v>10.617599999999999</v>
      </c>
      <c r="Q16" s="10" t="s">
        <v>13</v>
      </c>
      <c r="R16" s="10">
        <v>13.44</v>
      </c>
      <c r="S16" s="9" t="s">
        <v>111</v>
      </c>
    </row>
    <row r="17" spans="1:19" s="4" customFormat="1" ht="43.5" x14ac:dyDescent="0.35">
      <c r="A17" s="39" t="s">
        <v>11</v>
      </c>
      <c r="B17" s="5">
        <v>44843</v>
      </c>
      <c r="C17" s="10" t="s">
        <v>42</v>
      </c>
      <c r="D17" s="10" t="s">
        <v>28</v>
      </c>
      <c r="E17" s="10">
        <v>100</v>
      </c>
      <c r="F17" s="6" t="s">
        <v>28</v>
      </c>
      <c r="G17" s="6">
        <v>306</v>
      </c>
      <c r="H17" s="10" t="s">
        <v>39</v>
      </c>
      <c r="I17" s="10" t="s">
        <v>39</v>
      </c>
      <c r="J17" s="10">
        <v>350</v>
      </c>
      <c r="K17" s="10">
        <v>0.79</v>
      </c>
      <c r="L17" s="6" t="s">
        <v>28</v>
      </c>
      <c r="M17" s="10" t="s">
        <v>33</v>
      </c>
      <c r="N17" s="10" t="s">
        <v>33</v>
      </c>
      <c r="O17" s="10" t="s">
        <v>33</v>
      </c>
      <c r="P17" s="11" t="s">
        <v>41</v>
      </c>
      <c r="Q17" s="10" t="s">
        <v>13</v>
      </c>
      <c r="R17" s="6" t="s">
        <v>28</v>
      </c>
      <c r="S17" s="9" t="s">
        <v>112</v>
      </c>
    </row>
    <row r="18" spans="1:19" s="4" customFormat="1" ht="43.5" x14ac:dyDescent="0.35">
      <c r="A18" s="39" t="s">
        <v>98</v>
      </c>
      <c r="B18" s="5">
        <v>44843</v>
      </c>
      <c r="C18" s="10" t="s">
        <v>44</v>
      </c>
      <c r="D18" s="10" t="s">
        <v>28</v>
      </c>
      <c r="E18" s="10" t="s">
        <v>28</v>
      </c>
      <c r="F18" s="10" t="s">
        <v>28</v>
      </c>
      <c r="G18" s="10" t="s">
        <v>28</v>
      </c>
      <c r="H18" s="10" t="s">
        <v>43</v>
      </c>
      <c r="I18" s="10" t="s">
        <v>43</v>
      </c>
      <c r="J18" s="10">
        <v>22</v>
      </c>
      <c r="K18" s="34">
        <f>O18/R18</f>
        <v>0.3066666666666667</v>
      </c>
      <c r="L18" s="12">
        <v>6.3888888888888884E-2</v>
      </c>
      <c r="M18" s="34">
        <f>O18/N18</f>
        <v>3.1568627450980391</v>
      </c>
      <c r="N18" s="35">
        <v>1.53</v>
      </c>
      <c r="O18" s="11">
        <v>4.83</v>
      </c>
      <c r="P18" s="6" t="s">
        <v>33</v>
      </c>
      <c r="Q18" s="6" t="s">
        <v>21</v>
      </c>
      <c r="R18" s="10">
        <v>15.75</v>
      </c>
      <c r="S18" s="9" t="s">
        <v>113</v>
      </c>
    </row>
    <row r="19" spans="1:19" s="4" customFormat="1" ht="72.5" x14ac:dyDescent="0.35">
      <c r="A19" s="39" t="s">
        <v>11</v>
      </c>
      <c r="B19" s="5">
        <v>44844</v>
      </c>
      <c r="C19" s="10" t="s">
        <v>45</v>
      </c>
      <c r="D19" s="10" t="s">
        <v>33</v>
      </c>
      <c r="E19" s="10" t="s">
        <v>33</v>
      </c>
      <c r="F19" s="10" t="s">
        <v>33</v>
      </c>
      <c r="G19" s="10" t="s">
        <v>33</v>
      </c>
      <c r="H19" s="10" t="s">
        <v>46</v>
      </c>
      <c r="I19" s="6" t="s">
        <v>12</v>
      </c>
      <c r="J19" s="10">
        <v>3</v>
      </c>
      <c r="K19" s="11">
        <v>0.2</v>
      </c>
      <c r="L19" s="36">
        <v>0</v>
      </c>
      <c r="M19" s="10" t="s">
        <v>33</v>
      </c>
      <c r="N19" s="10">
        <v>0</v>
      </c>
      <c r="O19" s="6" t="s">
        <v>33</v>
      </c>
      <c r="P19" s="6" t="s">
        <v>33</v>
      </c>
      <c r="Q19" s="29" t="s">
        <v>54</v>
      </c>
      <c r="R19" s="10">
        <v>0</v>
      </c>
      <c r="S19" s="9" t="s">
        <v>100</v>
      </c>
    </row>
    <row r="20" spans="1:19" s="4" customFormat="1" ht="58" x14ac:dyDescent="0.35">
      <c r="A20" s="39" t="s">
        <v>11</v>
      </c>
      <c r="B20" s="5">
        <v>44844</v>
      </c>
      <c r="C20" s="5" t="s">
        <v>15</v>
      </c>
      <c r="D20" s="6" t="s">
        <v>28</v>
      </c>
      <c r="E20" s="6">
        <v>99</v>
      </c>
      <c r="F20" s="6" t="s">
        <v>28</v>
      </c>
      <c r="G20" s="6" t="s">
        <v>28</v>
      </c>
      <c r="H20" s="6" t="s">
        <v>12</v>
      </c>
      <c r="I20" s="6" t="s">
        <v>12</v>
      </c>
      <c r="J20" s="6">
        <v>50</v>
      </c>
      <c r="K20" s="11">
        <v>0.3</v>
      </c>
      <c r="L20" s="7">
        <v>4.0972222222222222E-2</v>
      </c>
      <c r="M20" s="10" t="s">
        <v>33</v>
      </c>
      <c r="N20" s="10" t="s">
        <v>33</v>
      </c>
      <c r="O20" s="6">
        <v>16.239999999999998</v>
      </c>
      <c r="P20" s="6">
        <f>K20*R20+1</f>
        <v>16.239999999999998</v>
      </c>
      <c r="Q20" s="10" t="s">
        <v>13</v>
      </c>
      <c r="R20" s="6">
        <v>50.8</v>
      </c>
      <c r="S20" s="9" t="s">
        <v>115</v>
      </c>
    </row>
    <row r="21" spans="1:19" ht="87" x14ac:dyDescent="0.35">
      <c r="A21" s="39" t="s">
        <v>11</v>
      </c>
      <c r="B21" s="5">
        <v>44850</v>
      </c>
      <c r="C21" s="6" t="s">
        <v>47</v>
      </c>
      <c r="D21" s="10" t="s">
        <v>33</v>
      </c>
      <c r="E21" s="10" t="s">
        <v>33</v>
      </c>
      <c r="F21" s="10" t="s">
        <v>33</v>
      </c>
      <c r="G21" s="10" t="s">
        <v>33</v>
      </c>
      <c r="H21" s="6" t="s">
        <v>48</v>
      </c>
      <c r="I21" s="6" t="s">
        <v>12</v>
      </c>
      <c r="J21" s="6">
        <v>3</v>
      </c>
      <c r="K21" s="11">
        <v>0.2</v>
      </c>
      <c r="L21" s="6">
        <v>0</v>
      </c>
      <c r="M21" s="10" t="s">
        <v>33</v>
      </c>
      <c r="N21" s="10">
        <v>0</v>
      </c>
      <c r="O21" s="6" t="s">
        <v>33</v>
      </c>
      <c r="P21" s="6" t="s">
        <v>33</v>
      </c>
      <c r="Q21" s="29" t="s">
        <v>54</v>
      </c>
      <c r="R21" s="6">
        <v>0</v>
      </c>
      <c r="S21" s="14" t="s">
        <v>116</v>
      </c>
    </row>
    <row r="22" spans="1:19" s="4" customFormat="1" ht="43.5" x14ac:dyDescent="0.35">
      <c r="A22" s="39" t="s">
        <v>97</v>
      </c>
      <c r="B22" s="5">
        <v>44855</v>
      </c>
      <c r="C22" s="6" t="s">
        <v>49</v>
      </c>
      <c r="D22" s="6" t="s">
        <v>28</v>
      </c>
      <c r="E22" s="6" t="s">
        <v>28</v>
      </c>
      <c r="F22" s="6" t="s">
        <v>28</v>
      </c>
      <c r="G22" s="6" t="s">
        <v>28</v>
      </c>
      <c r="H22" s="6" t="s">
        <v>48</v>
      </c>
      <c r="I22" s="10" t="s">
        <v>51</v>
      </c>
      <c r="J22" s="6">
        <v>3</v>
      </c>
      <c r="K22" s="6" t="s">
        <v>28</v>
      </c>
      <c r="L22" s="6" t="s">
        <v>28</v>
      </c>
      <c r="M22" s="6" t="s">
        <v>28</v>
      </c>
      <c r="N22" s="6" t="s">
        <v>28</v>
      </c>
      <c r="O22" s="6" t="s">
        <v>28</v>
      </c>
      <c r="P22" s="6" t="s">
        <v>28</v>
      </c>
      <c r="Q22" s="6" t="s">
        <v>54</v>
      </c>
      <c r="R22" s="6" t="s">
        <v>28</v>
      </c>
      <c r="S22" s="16" t="s">
        <v>102</v>
      </c>
    </row>
    <row r="23" spans="1:19" s="4" customFormat="1" ht="29" x14ac:dyDescent="0.35">
      <c r="A23" s="39" t="s">
        <v>11</v>
      </c>
      <c r="B23" s="5">
        <v>44855</v>
      </c>
      <c r="C23" s="6" t="s">
        <v>50</v>
      </c>
      <c r="D23" s="6">
        <v>82</v>
      </c>
      <c r="E23" s="6" t="s">
        <v>28</v>
      </c>
      <c r="F23" s="6">
        <v>228</v>
      </c>
      <c r="G23" s="6" t="s">
        <v>28</v>
      </c>
      <c r="H23" s="6" t="s">
        <v>48</v>
      </c>
      <c r="I23" s="10" t="s">
        <v>51</v>
      </c>
      <c r="J23" s="6">
        <v>50</v>
      </c>
      <c r="K23" s="27">
        <v>0.34</v>
      </c>
      <c r="L23" s="31">
        <v>8.7847222222222233E-3</v>
      </c>
      <c r="M23" s="29" t="s">
        <v>33</v>
      </c>
      <c r="N23" s="27" t="s">
        <v>33</v>
      </c>
      <c r="O23" s="27">
        <v>1.43</v>
      </c>
      <c r="P23" s="30">
        <f>R23*K23</f>
        <v>1.4756</v>
      </c>
      <c r="Q23" s="10" t="s">
        <v>13</v>
      </c>
      <c r="R23" s="6">
        <v>4.34</v>
      </c>
      <c r="S23" s="15" t="s">
        <v>101</v>
      </c>
    </row>
    <row r="24" spans="1:19" s="4" customFormat="1" ht="29" x14ac:dyDescent="0.35">
      <c r="A24" s="39" t="s">
        <v>11</v>
      </c>
      <c r="B24" s="5">
        <v>44856</v>
      </c>
      <c r="C24" s="10" t="s">
        <v>52</v>
      </c>
      <c r="D24" s="6" t="s">
        <v>28</v>
      </c>
      <c r="E24" s="6" t="s">
        <v>28</v>
      </c>
      <c r="F24" s="6" t="s">
        <v>28</v>
      </c>
      <c r="G24" s="6" t="s">
        <v>28</v>
      </c>
      <c r="H24" s="6" t="s">
        <v>39</v>
      </c>
      <c r="I24" s="10" t="s">
        <v>51</v>
      </c>
      <c r="J24" s="6" t="s">
        <v>28</v>
      </c>
      <c r="K24" s="27" t="s">
        <v>33</v>
      </c>
      <c r="L24" s="12">
        <v>1.2662037037037039E-2</v>
      </c>
      <c r="M24" s="10">
        <v>52.27</v>
      </c>
      <c r="N24" s="13">
        <v>0.3</v>
      </c>
      <c r="O24" s="27">
        <v>15.88</v>
      </c>
      <c r="P24" s="30">
        <f>M24*N24</f>
        <v>15.681000000000001</v>
      </c>
      <c r="Q24" s="10" t="s">
        <v>13</v>
      </c>
      <c r="R24" s="6">
        <v>11.4</v>
      </c>
      <c r="S24" s="15" t="s">
        <v>103</v>
      </c>
    </row>
    <row r="25" spans="1:19" s="4" customFormat="1" ht="29" x14ac:dyDescent="0.35">
      <c r="A25" s="39" t="s">
        <v>35</v>
      </c>
      <c r="B25" s="5">
        <v>44856</v>
      </c>
      <c r="C25" s="10" t="s">
        <v>45</v>
      </c>
      <c r="D25" s="6" t="s">
        <v>28</v>
      </c>
      <c r="E25" s="6" t="s">
        <v>28</v>
      </c>
      <c r="F25" s="6" t="s">
        <v>28</v>
      </c>
      <c r="G25" s="6" t="s">
        <v>28</v>
      </c>
      <c r="H25" s="10" t="s">
        <v>46</v>
      </c>
      <c r="I25" s="10" t="s">
        <v>51</v>
      </c>
      <c r="J25" s="6" t="s">
        <v>55</v>
      </c>
      <c r="K25" s="27">
        <v>0.23</v>
      </c>
      <c r="L25" s="31">
        <v>0.21664351851851851</v>
      </c>
      <c r="M25" s="29" t="s">
        <v>33</v>
      </c>
      <c r="N25" s="29" t="s">
        <v>33</v>
      </c>
      <c r="O25" s="27">
        <v>4.3499999999999996</v>
      </c>
      <c r="P25" s="30">
        <f>K25*R25</f>
        <v>4.4573999999999998</v>
      </c>
      <c r="Q25" s="6" t="s">
        <v>21</v>
      </c>
      <c r="R25" s="6">
        <v>19.38</v>
      </c>
      <c r="S25" s="15" t="s">
        <v>103</v>
      </c>
    </row>
    <row r="26" spans="1:19" s="4" customFormat="1" ht="29" x14ac:dyDescent="0.35">
      <c r="A26" s="39" t="s">
        <v>35</v>
      </c>
      <c r="B26" s="5">
        <v>44863</v>
      </c>
      <c r="C26" s="6" t="s">
        <v>53</v>
      </c>
      <c r="D26" s="6" t="s">
        <v>28</v>
      </c>
      <c r="E26" s="6" t="s">
        <v>28</v>
      </c>
      <c r="F26" s="6" t="s">
        <v>28</v>
      </c>
      <c r="G26" s="6" t="s">
        <v>28</v>
      </c>
      <c r="H26" s="6" t="s">
        <v>93</v>
      </c>
      <c r="I26" s="10" t="s">
        <v>51</v>
      </c>
      <c r="J26" s="6" t="s">
        <v>28</v>
      </c>
      <c r="K26" s="27">
        <v>0.23</v>
      </c>
      <c r="L26" s="31">
        <v>4.5798611111111109E-2</v>
      </c>
      <c r="M26" s="29" t="s">
        <v>33</v>
      </c>
      <c r="N26" s="29" t="s">
        <v>33</v>
      </c>
      <c r="O26" s="27">
        <v>2.34</v>
      </c>
      <c r="P26" s="30">
        <f>K26*R26</f>
        <v>2.4011999999999998</v>
      </c>
      <c r="Q26" s="6" t="s">
        <v>21</v>
      </c>
      <c r="R26" s="6">
        <v>10.44</v>
      </c>
      <c r="S26" s="15" t="s">
        <v>103</v>
      </c>
    </row>
    <row r="27" spans="1:19" ht="29" x14ac:dyDescent="0.35">
      <c r="A27" s="39" t="s">
        <v>35</v>
      </c>
      <c r="B27" s="3">
        <v>44865</v>
      </c>
      <c r="C27" s="2" t="s">
        <v>56</v>
      </c>
      <c r="D27" s="10" t="s">
        <v>33</v>
      </c>
      <c r="E27" s="10" t="s">
        <v>33</v>
      </c>
      <c r="F27" s="10" t="s">
        <v>33</v>
      </c>
      <c r="G27" s="10" t="s">
        <v>33</v>
      </c>
      <c r="H27" s="6" t="s">
        <v>28</v>
      </c>
      <c r="I27" s="6" t="s">
        <v>33</v>
      </c>
      <c r="J27" s="6" t="s">
        <v>28</v>
      </c>
      <c r="K27" s="6" t="s">
        <v>28</v>
      </c>
      <c r="L27" s="6">
        <v>0</v>
      </c>
      <c r="M27" s="6" t="s">
        <v>28</v>
      </c>
      <c r="N27" s="6">
        <v>0</v>
      </c>
      <c r="O27" s="6">
        <v>0</v>
      </c>
      <c r="P27" s="6" t="s">
        <v>33</v>
      </c>
      <c r="Q27" s="6" t="s">
        <v>28</v>
      </c>
      <c r="R27" s="6">
        <v>0</v>
      </c>
      <c r="S27" s="14" t="s">
        <v>117</v>
      </c>
    </row>
    <row r="28" spans="1:19" s="17" customFormat="1" ht="58" x14ac:dyDescent="0.35">
      <c r="A28" s="40" t="s">
        <v>35</v>
      </c>
      <c r="B28" s="18">
        <v>44865</v>
      </c>
      <c r="C28" s="10" t="s">
        <v>56</v>
      </c>
      <c r="D28" s="10" t="s">
        <v>33</v>
      </c>
      <c r="E28" s="10" t="s">
        <v>33</v>
      </c>
      <c r="F28" s="10" t="s">
        <v>33</v>
      </c>
      <c r="G28" s="10" t="s">
        <v>33</v>
      </c>
      <c r="H28" s="10" t="s">
        <v>28</v>
      </c>
      <c r="I28" s="6" t="s">
        <v>33</v>
      </c>
      <c r="J28" s="10" t="s">
        <v>28</v>
      </c>
      <c r="K28" s="10" t="s">
        <v>28</v>
      </c>
      <c r="L28" s="10">
        <v>0</v>
      </c>
      <c r="M28" s="6" t="s">
        <v>28</v>
      </c>
      <c r="N28" s="6">
        <v>0</v>
      </c>
      <c r="O28" s="10">
        <v>0</v>
      </c>
      <c r="P28" s="6" t="s">
        <v>33</v>
      </c>
      <c r="Q28" s="10" t="s">
        <v>28</v>
      </c>
      <c r="R28" s="10">
        <v>0</v>
      </c>
      <c r="S28" s="9" t="s">
        <v>118</v>
      </c>
    </row>
    <row r="29" spans="1:19" s="17" customFormat="1" ht="43.5" x14ac:dyDescent="0.35">
      <c r="A29" s="40" t="s">
        <v>11</v>
      </c>
      <c r="B29" s="18">
        <v>44865</v>
      </c>
      <c r="C29" s="10" t="s">
        <v>56</v>
      </c>
      <c r="D29" s="10" t="s">
        <v>28</v>
      </c>
      <c r="E29" s="10" t="s">
        <v>28</v>
      </c>
      <c r="F29" s="10" t="s">
        <v>28</v>
      </c>
      <c r="G29" s="10" t="s">
        <v>28</v>
      </c>
      <c r="H29" s="10" t="s">
        <v>92</v>
      </c>
      <c r="I29" s="10" t="s">
        <v>51</v>
      </c>
      <c r="J29" s="10" t="s">
        <v>28</v>
      </c>
      <c r="K29" s="29">
        <v>0.28000000000000003</v>
      </c>
      <c r="L29" s="32">
        <v>9.1585648148148138E-2</v>
      </c>
      <c r="M29" s="29" t="s">
        <v>33</v>
      </c>
      <c r="N29" s="29" t="s">
        <v>33</v>
      </c>
      <c r="O29" s="29">
        <v>6.66</v>
      </c>
      <c r="P29" s="13">
        <f>R29*K29+2.2</f>
        <v>6.7388000000000012</v>
      </c>
      <c r="Q29" s="10" t="s">
        <v>28</v>
      </c>
      <c r="R29" s="10">
        <v>16.21</v>
      </c>
      <c r="S29" s="9" t="s">
        <v>119</v>
      </c>
    </row>
    <row r="30" spans="1:19" s="4" customFormat="1" ht="29" x14ac:dyDescent="0.35">
      <c r="A30" s="39" t="s">
        <v>11</v>
      </c>
      <c r="B30" s="5">
        <v>44866</v>
      </c>
      <c r="C30" s="10" t="s">
        <v>57</v>
      </c>
      <c r="D30" s="10" t="s">
        <v>28</v>
      </c>
      <c r="E30" s="10" t="s">
        <v>28</v>
      </c>
      <c r="F30" s="10" t="s">
        <v>28</v>
      </c>
      <c r="G30" s="10" t="s">
        <v>28</v>
      </c>
      <c r="H30" s="6" t="s">
        <v>60</v>
      </c>
      <c r="I30" s="10" t="s">
        <v>51</v>
      </c>
      <c r="J30" s="10" t="s">
        <v>28</v>
      </c>
      <c r="K30" s="10" t="s">
        <v>33</v>
      </c>
      <c r="L30" s="10" t="s">
        <v>33</v>
      </c>
      <c r="M30" s="6">
        <v>12.38</v>
      </c>
      <c r="N30" s="6">
        <v>0.92</v>
      </c>
      <c r="O30" s="6">
        <v>11.33</v>
      </c>
      <c r="P30" s="11">
        <f>M30*N30</f>
        <v>11.389600000000002</v>
      </c>
      <c r="Q30" s="10" t="s">
        <v>13</v>
      </c>
      <c r="R30" s="6">
        <v>29.1</v>
      </c>
      <c r="S30" s="15" t="s">
        <v>103</v>
      </c>
    </row>
    <row r="31" spans="1:19" s="4" customFormat="1" ht="43.5" x14ac:dyDescent="0.35">
      <c r="A31" s="39" t="s">
        <v>11</v>
      </c>
      <c r="B31" s="5">
        <v>44866</v>
      </c>
      <c r="C31" s="10" t="s">
        <v>61</v>
      </c>
      <c r="D31" s="10" t="s">
        <v>28</v>
      </c>
      <c r="E31" s="10" t="s">
        <v>28</v>
      </c>
      <c r="F31" s="10" t="s">
        <v>28</v>
      </c>
      <c r="G31" s="10" t="s">
        <v>28</v>
      </c>
      <c r="H31" s="6" t="s">
        <v>39</v>
      </c>
      <c r="I31" s="10" t="s">
        <v>51</v>
      </c>
      <c r="J31" s="10" t="s">
        <v>28</v>
      </c>
      <c r="K31" s="10" t="s">
        <v>33</v>
      </c>
      <c r="L31" s="10" t="s">
        <v>33</v>
      </c>
      <c r="M31" s="6">
        <v>52.27</v>
      </c>
      <c r="N31" s="6">
        <v>1.02</v>
      </c>
      <c r="O31" s="6">
        <v>53.29</v>
      </c>
      <c r="P31" s="11">
        <f>M31*N31</f>
        <v>53.315400000000004</v>
      </c>
      <c r="Q31" s="10" t="s">
        <v>13</v>
      </c>
      <c r="R31" s="6">
        <v>32.31</v>
      </c>
      <c r="S31" s="9" t="s">
        <v>120</v>
      </c>
    </row>
    <row r="32" spans="1:19" s="4" customFormat="1" ht="43.5" x14ac:dyDescent="0.35">
      <c r="A32" s="39" t="s">
        <v>35</v>
      </c>
      <c r="B32" s="5">
        <v>44871</v>
      </c>
      <c r="C32" s="10" t="s">
        <v>66</v>
      </c>
      <c r="D32" s="10" t="s">
        <v>33</v>
      </c>
      <c r="E32" s="10" t="s">
        <v>33</v>
      </c>
      <c r="F32" s="10" t="s">
        <v>33</v>
      </c>
      <c r="G32" s="10" t="s">
        <v>33</v>
      </c>
      <c r="H32" s="10" t="s">
        <v>28</v>
      </c>
      <c r="I32" s="10" t="s">
        <v>33</v>
      </c>
      <c r="J32" s="10" t="s">
        <v>28</v>
      </c>
      <c r="K32" s="10" t="s">
        <v>28</v>
      </c>
      <c r="L32" s="10">
        <v>0</v>
      </c>
      <c r="M32" s="10" t="s">
        <v>28</v>
      </c>
      <c r="N32" s="10">
        <v>0</v>
      </c>
      <c r="O32" s="6">
        <v>0</v>
      </c>
      <c r="P32" s="10" t="s">
        <v>33</v>
      </c>
      <c r="Q32" s="10" t="s">
        <v>28</v>
      </c>
      <c r="R32" s="10" t="s">
        <v>33</v>
      </c>
      <c r="S32" s="9" t="s">
        <v>121</v>
      </c>
    </row>
    <row r="33" spans="1:20" s="4" customFormat="1" ht="29" x14ac:dyDescent="0.35">
      <c r="A33" s="39" t="s">
        <v>35</v>
      </c>
      <c r="B33" s="5">
        <v>44871</v>
      </c>
      <c r="C33" s="10" t="s">
        <v>66</v>
      </c>
      <c r="D33" s="10" t="s">
        <v>33</v>
      </c>
      <c r="E33" s="10" t="s">
        <v>33</v>
      </c>
      <c r="F33" s="10" t="s">
        <v>33</v>
      </c>
      <c r="G33" s="10" t="s">
        <v>33</v>
      </c>
      <c r="H33" s="10" t="s">
        <v>28</v>
      </c>
      <c r="I33" s="10" t="s">
        <v>33</v>
      </c>
      <c r="J33" s="10" t="s">
        <v>28</v>
      </c>
      <c r="K33" s="10" t="s">
        <v>28</v>
      </c>
      <c r="L33" s="10">
        <v>0</v>
      </c>
      <c r="M33" s="10" t="s">
        <v>28</v>
      </c>
      <c r="N33" s="10">
        <v>0</v>
      </c>
      <c r="O33" s="6">
        <v>0</v>
      </c>
      <c r="P33" s="10" t="s">
        <v>33</v>
      </c>
      <c r="Q33" s="10" t="s">
        <v>28</v>
      </c>
      <c r="R33" s="10" t="s">
        <v>33</v>
      </c>
      <c r="S33" s="9" t="s">
        <v>122</v>
      </c>
    </row>
    <row r="34" spans="1:20" s="4" customFormat="1" ht="29" x14ac:dyDescent="0.35">
      <c r="A34" s="39" t="s">
        <v>35</v>
      </c>
      <c r="B34" s="5">
        <v>44871</v>
      </c>
      <c r="C34" s="10" t="s">
        <v>66</v>
      </c>
      <c r="D34" s="10" t="s">
        <v>33</v>
      </c>
      <c r="E34" s="10" t="s">
        <v>33</v>
      </c>
      <c r="F34" s="10" t="s">
        <v>33</v>
      </c>
      <c r="G34" s="10" t="s">
        <v>33</v>
      </c>
      <c r="H34" s="10" t="s">
        <v>28</v>
      </c>
      <c r="I34" s="10" t="s">
        <v>33</v>
      </c>
      <c r="J34" s="10" t="s">
        <v>28</v>
      </c>
      <c r="K34" s="10" t="s">
        <v>28</v>
      </c>
      <c r="L34" s="10">
        <v>0</v>
      </c>
      <c r="M34" s="10" t="s">
        <v>28</v>
      </c>
      <c r="N34" s="10">
        <v>0</v>
      </c>
      <c r="O34" s="6">
        <v>0</v>
      </c>
      <c r="P34" s="10" t="s">
        <v>33</v>
      </c>
      <c r="Q34" s="10" t="s">
        <v>28</v>
      </c>
      <c r="R34" s="10" t="s">
        <v>33</v>
      </c>
      <c r="S34" s="9" t="s">
        <v>105</v>
      </c>
    </row>
    <row r="35" spans="1:20" s="4" customFormat="1" ht="29" x14ac:dyDescent="0.35">
      <c r="A35" s="39" t="s">
        <v>35</v>
      </c>
      <c r="B35" s="5">
        <v>44871</v>
      </c>
      <c r="C35" s="10" t="s">
        <v>63</v>
      </c>
      <c r="D35" s="10" t="s">
        <v>28</v>
      </c>
      <c r="E35" s="10" t="s">
        <v>28</v>
      </c>
      <c r="F35" s="10" t="s">
        <v>28</v>
      </c>
      <c r="G35" s="10" t="s">
        <v>28</v>
      </c>
      <c r="H35" s="6" t="s">
        <v>22</v>
      </c>
      <c r="I35" s="10" t="s">
        <v>51</v>
      </c>
      <c r="J35" s="10" t="s">
        <v>28</v>
      </c>
      <c r="K35" s="6">
        <v>0.72</v>
      </c>
      <c r="L35" s="19">
        <v>1.050925925925926E-2</v>
      </c>
      <c r="M35" s="10" t="s">
        <v>33</v>
      </c>
      <c r="N35" s="10" t="s">
        <v>33</v>
      </c>
      <c r="O35" s="6">
        <v>7.06</v>
      </c>
      <c r="P35" s="11">
        <f>R35*K35</f>
        <v>7.1135999999999999</v>
      </c>
      <c r="Q35" s="10" t="s">
        <v>13</v>
      </c>
      <c r="R35" s="6">
        <v>9.8800000000000008</v>
      </c>
      <c r="S35" s="15" t="s">
        <v>103</v>
      </c>
    </row>
    <row r="36" spans="1:20" s="4" customFormat="1" ht="43.5" x14ac:dyDescent="0.35">
      <c r="A36" s="39" t="s">
        <v>11</v>
      </c>
      <c r="B36" s="5">
        <v>44873</v>
      </c>
      <c r="C36" s="10" t="s">
        <v>64</v>
      </c>
      <c r="D36" s="10" t="s">
        <v>28</v>
      </c>
      <c r="E36" s="10" t="s">
        <v>28</v>
      </c>
      <c r="F36" s="10" t="s">
        <v>28</v>
      </c>
      <c r="G36" s="10" t="s">
        <v>28</v>
      </c>
      <c r="H36" s="6" t="s">
        <v>65</v>
      </c>
      <c r="I36" s="10" t="s">
        <v>91</v>
      </c>
      <c r="J36" s="10" t="s">
        <v>28</v>
      </c>
      <c r="K36" s="10" t="s">
        <v>28</v>
      </c>
      <c r="L36" s="10" t="s">
        <v>28</v>
      </c>
      <c r="M36" s="10" t="s">
        <v>28</v>
      </c>
      <c r="N36" s="10" t="s">
        <v>28</v>
      </c>
      <c r="O36" s="10" t="s">
        <v>28</v>
      </c>
      <c r="P36" s="10" t="s">
        <v>28</v>
      </c>
      <c r="Q36" s="10" t="s">
        <v>28</v>
      </c>
      <c r="R36" s="10" t="s">
        <v>28</v>
      </c>
      <c r="S36" s="9" t="s">
        <v>104</v>
      </c>
    </row>
    <row r="37" spans="1:20" ht="29" x14ac:dyDescent="0.35">
      <c r="A37" s="39" t="s">
        <v>35</v>
      </c>
      <c r="B37" s="3">
        <v>44878</v>
      </c>
      <c r="C37" s="2" t="s">
        <v>70</v>
      </c>
      <c r="D37" s="10" t="s">
        <v>33</v>
      </c>
      <c r="E37" s="10" t="s">
        <v>33</v>
      </c>
      <c r="F37" s="10" t="s">
        <v>33</v>
      </c>
      <c r="G37" s="10" t="s">
        <v>33</v>
      </c>
      <c r="H37" s="10" t="s">
        <v>28</v>
      </c>
      <c r="I37" s="6" t="s">
        <v>33</v>
      </c>
      <c r="J37" s="10" t="s">
        <v>28</v>
      </c>
      <c r="K37" s="10" t="s">
        <v>28</v>
      </c>
      <c r="L37" s="10">
        <v>0</v>
      </c>
      <c r="M37" s="10" t="s">
        <v>28</v>
      </c>
      <c r="N37" s="10">
        <v>0</v>
      </c>
      <c r="O37" s="6">
        <v>0</v>
      </c>
      <c r="P37" s="10" t="s">
        <v>33</v>
      </c>
      <c r="Q37" s="10" t="s">
        <v>28</v>
      </c>
      <c r="R37" s="10" t="s">
        <v>33</v>
      </c>
      <c r="S37" s="9" t="s">
        <v>105</v>
      </c>
    </row>
    <row r="38" spans="1:20" s="4" customFormat="1" ht="29" x14ac:dyDescent="0.35">
      <c r="A38" s="39" t="s">
        <v>11</v>
      </c>
      <c r="B38" s="5">
        <v>44878</v>
      </c>
      <c r="C38" s="6" t="s">
        <v>70</v>
      </c>
      <c r="D38" s="10" t="s">
        <v>33</v>
      </c>
      <c r="E38" s="10" t="s">
        <v>33</v>
      </c>
      <c r="F38" s="10" t="s">
        <v>33</v>
      </c>
      <c r="G38" s="10" t="s">
        <v>33</v>
      </c>
      <c r="H38" s="6" t="s">
        <v>71</v>
      </c>
      <c r="I38" s="6" t="s">
        <v>33</v>
      </c>
      <c r="J38" s="10" t="s">
        <v>28</v>
      </c>
      <c r="K38" s="10" t="s">
        <v>28</v>
      </c>
      <c r="L38" s="10">
        <v>0</v>
      </c>
      <c r="M38" s="10" t="s">
        <v>28</v>
      </c>
      <c r="N38" s="10">
        <v>0</v>
      </c>
      <c r="O38" s="6">
        <v>0</v>
      </c>
      <c r="P38" s="10" t="s">
        <v>33</v>
      </c>
      <c r="Q38" s="10" t="s">
        <v>28</v>
      </c>
      <c r="R38" s="10" t="s">
        <v>33</v>
      </c>
      <c r="S38" s="16" t="s">
        <v>123</v>
      </c>
    </row>
    <row r="39" spans="1:20" s="4" customFormat="1" ht="43.5" x14ac:dyDescent="0.35">
      <c r="A39" s="39" t="s">
        <v>11</v>
      </c>
      <c r="B39" s="5">
        <v>44878</v>
      </c>
      <c r="C39" s="10" t="s">
        <v>72</v>
      </c>
      <c r="D39" s="10" t="s">
        <v>28</v>
      </c>
      <c r="E39" s="10" t="s">
        <v>28</v>
      </c>
      <c r="F39" s="10" t="s">
        <v>28</v>
      </c>
      <c r="G39" s="10" t="s">
        <v>28</v>
      </c>
      <c r="H39" s="6" t="s">
        <v>65</v>
      </c>
      <c r="I39" s="10" t="s">
        <v>91</v>
      </c>
      <c r="J39" s="10" t="s">
        <v>28</v>
      </c>
      <c r="K39" s="10" t="s">
        <v>28</v>
      </c>
      <c r="L39" s="10" t="s">
        <v>28</v>
      </c>
      <c r="M39" s="10" t="s">
        <v>28</v>
      </c>
      <c r="N39" s="10" t="s">
        <v>28</v>
      </c>
      <c r="O39" s="10" t="s">
        <v>28</v>
      </c>
      <c r="P39" s="10" t="s">
        <v>28</v>
      </c>
      <c r="Q39" s="10" t="s">
        <v>28</v>
      </c>
      <c r="R39" s="10" t="s">
        <v>28</v>
      </c>
      <c r="S39" s="15" t="s">
        <v>106</v>
      </c>
    </row>
    <row r="40" spans="1:20" s="4" customFormat="1" ht="58" x14ac:dyDescent="0.35">
      <c r="A40" s="39" t="s">
        <v>11</v>
      </c>
      <c r="B40" s="5">
        <v>44878</v>
      </c>
      <c r="C40" s="29" t="s">
        <v>146</v>
      </c>
      <c r="D40" s="10" t="s">
        <v>28</v>
      </c>
      <c r="E40" s="10" t="s">
        <v>28</v>
      </c>
      <c r="F40" s="10" t="s">
        <v>28</v>
      </c>
      <c r="G40" s="10" t="s">
        <v>28</v>
      </c>
      <c r="H40" s="6" t="s">
        <v>65</v>
      </c>
      <c r="I40" s="10" t="s">
        <v>91</v>
      </c>
      <c r="J40" s="10" t="s">
        <v>28</v>
      </c>
      <c r="K40" s="10" t="s">
        <v>28</v>
      </c>
      <c r="L40" s="10" t="s">
        <v>28</v>
      </c>
      <c r="M40" s="10" t="s">
        <v>28</v>
      </c>
      <c r="N40" s="10" t="s">
        <v>28</v>
      </c>
      <c r="O40" s="10" t="s">
        <v>28</v>
      </c>
      <c r="P40" s="10" t="s">
        <v>28</v>
      </c>
      <c r="Q40" s="10" t="s">
        <v>28</v>
      </c>
      <c r="R40" s="10" t="s">
        <v>28</v>
      </c>
      <c r="S40" s="9" t="s">
        <v>124</v>
      </c>
    </row>
    <row r="41" spans="1:20" s="4" customFormat="1" ht="43.5" x14ac:dyDescent="0.35">
      <c r="A41" s="39" t="s">
        <v>11</v>
      </c>
      <c r="B41" s="5">
        <v>44878</v>
      </c>
      <c r="C41" s="10" t="s">
        <v>73</v>
      </c>
      <c r="D41" s="10" t="s">
        <v>28</v>
      </c>
      <c r="E41" s="10" t="s">
        <v>28</v>
      </c>
      <c r="F41" s="10" t="s">
        <v>28</v>
      </c>
      <c r="G41" s="10" t="s">
        <v>28</v>
      </c>
      <c r="H41" s="6" t="s">
        <v>74</v>
      </c>
      <c r="I41" s="10" t="s">
        <v>51</v>
      </c>
      <c r="J41" s="10">
        <v>150</v>
      </c>
      <c r="K41" s="11">
        <v>0.4</v>
      </c>
      <c r="L41" s="19">
        <v>2.7719907407407405E-2</v>
      </c>
      <c r="M41" s="10" t="s">
        <v>33</v>
      </c>
      <c r="N41" s="10" t="s">
        <v>33</v>
      </c>
      <c r="O41" s="6">
        <v>7.46</v>
      </c>
      <c r="P41" s="11">
        <f>K41*R41</f>
        <v>7.532</v>
      </c>
      <c r="Q41" s="10" t="s">
        <v>13</v>
      </c>
      <c r="R41" s="6">
        <v>18.829999999999998</v>
      </c>
      <c r="S41" s="9" t="s">
        <v>125</v>
      </c>
    </row>
    <row r="42" spans="1:20" ht="29" x14ac:dyDescent="0.35">
      <c r="A42" s="39" t="s">
        <v>11</v>
      </c>
      <c r="B42" s="5">
        <v>44879</v>
      </c>
      <c r="C42" s="6" t="s">
        <v>75</v>
      </c>
      <c r="D42" s="10" t="s">
        <v>28</v>
      </c>
      <c r="E42" s="10" t="s">
        <v>28</v>
      </c>
      <c r="F42" s="10" t="s">
        <v>28</v>
      </c>
      <c r="G42" s="10" t="s">
        <v>28</v>
      </c>
      <c r="H42" s="10" t="s">
        <v>28</v>
      </c>
      <c r="I42" s="6" t="s">
        <v>33</v>
      </c>
      <c r="J42" s="10" t="s">
        <v>28</v>
      </c>
      <c r="K42" s="6">
        <v>0</v>
      </c>
      <c r="L42" s="10" t="s">
        <v>28</v>
      </c>
      <c r="M42" s="6">
        <v>0</v>
      </c>
      <c r="N42" s="10" t="s">
        <v>28</v>
      </c>
      <c r="O42" s="6">
        <v>0</v>
      </c>
      <c r="P42" s="6" t="s">
        <v>41</v>
      </c>
      <c r="Q42" s="6" t="s">
        <v>21</v>
      </c>
      <c r="R42" s="10" t="s">
        <v>28</v>
      </c>
      <c r="S42" s="9" t="s">
        <v>107</v>
      </c>
    </row>
    <row r="43" spans="1:20" s="4" customFormat="1" ht="29" x14ac:dyDescent="0.35">
      <c r="A43" s="39" t="s">
        <v>98</v>
      </c>
      <c r="B43" s="5">
        <v>44882</v>
      </c>
      <c r="C43" s="6" t="s">
        <v>75</v>
      </c>
      <c r="D43" s="10" t="s">
        <v>28</v>
      </c>
      <c r="E43" s="10" t="s">
        <v>28</v>
      </c>
      <c r="F43" s="10" t="s">
        <v>28</v>
      </c>
      <c r="G43" s="10" t="s">
        <v>28</v>
      </c>
      <c r="H43" s="10" t="s">
        <v>94</v>
      </c>
      <c r="I43" s="10" t="s">
        <v>51</v>
      </c>
      <c r="J43" s="6">
        <v>17.600000000000001</v>
      </c>
      <c r="K43" s="6" t="s">
        <v>33</v>
      </c>
      <c r="L43" s="6" t="s">
        <v>33</v>
      </c>
      <c r="M43" s="6">
        <v>3.27</v>
      </c>
      <c r="N43" s="6">
        <v>0.26</v>
      </c>
      <c r="O43" s="6">
        <v>0.86</v>
      </c>
      <c r="P43" s="11">
        <f>M43*N43</f>
        <v>0.85020000000000007</v>
      </c>
      <c r="Q43" s="6" t="s">
        <v>21</v>
      </c>
      <c r="R43" s="6">
        <v>0.89</v>
      </c>
      <c r="S43" s="15" t="s">
        <v>108</v>
      </c>
      <c r="T43" s="17"/>
    </row>
    <row r="44" spans="1:20" s="4" customFormat="1" ht="43.5" x14ac:dyDescent="0.35">
      <c r="A44" s="39" t="s">
        <v>11</v>
      </c>
      <c r="B44" s="5">
        <v>44882</v>
      </c>
      <c r="C44" s="6" t="s">
        <v>76</v>
      </c>
      <c r="D44" s="10" t="s">
        <v>28</v>
      </c>
      <c r="E44" s="10" t="s">
        <v>28</v>
      </c>
      <c r="F44" s="10" t="s">
        <v>28</v>
      </c>
      <c r="G44" s="10" t="s">
        <v>28</v>
      </c>
      <c r="H44" s="10" t="s">
        <v>95</v>
      </c>
      <c r="I44" s="10" t="s">
        <v>51</v>
      </c>
      <c r="J44" s="6" t="s">
        <v>28</v>
      </c>
      <c r="K44" s="6" t="s">
        <v>33</v>
      </c>
      <c r="L44" s="6" t="s">
        <v>33</v>
      </c>
      <c r="M44" s="6">
        <v>18.03</v>
      </c>
      <c r="N44" s="6">
        <v>0.76</v>
      </c>
      <c r="O44" s="6">
        <v>13.75</v>
      </c>
      <c r="P44" s="11">
        <f>N44*M44</f>
        <v>13.702800000000002</v>
      </c>
      <c r="Q44" s="10" t="s">
        <v>13</v>
      </c>
      <c r="R44" s="6">
        <v>20.53</v>
      </c>
      <c r="S44" s="15" t="s">
        <v>103</v>
      </c>
    </row>
    <row r="45" spans="1:20" s="20" customFormat="1" ht="58" x14ac:dyDescent="0.35">
      <c r="A45" s="15" t="s">
        <v>11</v>
      </c>
      <c r="B45" s="5">
        <v>44882</v>
      </c>
      <c r="C45" s="10" t="s">
        <v>77</v>
      </c>
      <c r="D45" s="10" t="s">
        <v>28</v>
      </c>
      <c r="E45" s="10" t="s">
        <v>28</v>
      </c>
      <c r="F45" s="10" t="s">
        <v>28</v>
      </c>
      <c r="G45" s="10" t="s">
        <v>28</v>
      </c>
      <c r="H45" s="6" t="s">
        <v>39</v>
      </c>
      <c r="I45" s="10" t="s">
        <v>51</v>
      </c>
      <c r="J45" s="6">
        <v>50</v>
      </c>
      <c r="K45" s="6" t="s">
        <v>33</v>
      </c>
      <c r="L45" s="6" t="s">
        <v>33</v>
      </c>
      <c r="M45" s="6">
        <v>26.14</v>
      </c>
      <c r="N45" s="6">
        <v>0.22</v>
      </c>
      <c r="O45" s="6">
        <v>5.84</v>
      </c>
      <c r="P45" s="11">
        <f>M45*N45</f>
        <v>5.7507999999999999</v>
      </c>
      <c r="Q45" s="10" t="s">
        <v>13</v>
      </c>
      <c r="R45" s="6">
        <v>7.52</v>
      </c>
      <c r="S45" s="9" t="s">
        <v>126</v>
      </c>
    </row>
    <row r="46" spans="1:20" s="20" customFormat="1" ht="29" x14ac:dyDescent="0.35">
      <c r="A46" s="15" t="s">
        <v>11</v>
      </c>
      <c r="B46" s="5">
        <v>44885</v>
      </c>
      <c r="C46" s="10" t="s">
        <v>78</v>
      </c>
      <c r="D46" s="10">
        <v>37</v>
      </c>
      <c r="E46" s="10" t="s">
        <v>28</v>
      </c>
      <c r="F46" s="10">
        <v>64</v>
      </c>
      <c r="G46" s="10" t="s">
        <v>28</v>
      </c>
      <c r="H46" s="6" t="s">
        <v>39</v>
      </c>
      <c r="I46" s="10" t="s">
        <v>51</v>
      </c>
      <c r="J46" s="6">
        <v>50</v>
      </c>
      <c r="K46" s="6" t="s">
        <v>33</v>
      </c>
      <c r="L46" s="6" t="s">
        <v>33</v>
      </c>
      <c r="M46" s="6">
        <v>26.14</v>
      </c>
      <c r="N46" s="6">
        <v>0.44</v>
      </c>
      <c r="O46" s="6">
        <v>11.55</v>
      </c>
      <c r="P46" s="11">
        <f>M46*N46</f>
        <v>11.5016</v>
      </c>
      <c r="Q46" s="10" t="s">
        <v>13</v>
      </c>
      <c r="R46" s="6">
        <v>19.39</v>
      </c>
      <c r="S46" s="15" t="s">
        <v>103</v>
      </c>
    </row>
    <row r="47" spans="1:20" s="20" customFormat="1" ht="43.5" x14ac:dyDescent="0.35">
      <c r="A47" s="15" t="s">
        <v>11</v>
      </c>
      <c r="B47" s="5">
        <v>44900</v>
      </c>
      <c r="C47" s="10" t="s">
        <v>79</v>
      </c>
      <c r="D47" s="10">
        <v>22</v>
      </c>
      <c r="E47" s="10">
        <v>85</v>
      </c>
      <c r="F47" s="10">
        <v>28</v>
      </c>
      <c r="G47" s="10">
        <v>252</v>
      </c>
      <c r="H47" s="6" t="s">
        <v>74</v>
      </c>
      <c r="I47" s="29" t="s">
        <v>33</v>
      </c>
      <c r="J47" s="6">
        <v>200</v>
      </c>
      <c r="K47" s="6" t="s">
        <v>28</v>
      </c>
      <c r="L47" s="19">
        <v>3.4027777777777775E-2</v>
      </c>
      <c r="M47" s="27" t="s">
        <v>28</v>
      </c>
      <c r="N47" s="27" t="s">
        <v>28</v>
      </c>
      <c r="O47" s="27" t="s">
        <v>28</v>
      </c>
      <c r="P47" s="27" t="s">
        <v>28</v>
      </c>
      <c r="Q47" s="29" t="s">
        <v>13</v>
      </c>
      <c r="R47" s="27" t="s">
        <v>28</v>
      </c>
      <c r="S47" s="9" t="s">
        <v>141</v>
      </c>
    </row>
    <row r="48" spans="1:20" s="20" customFormat="1" ht="29" x14ac:dyDescent="0.35">
      <c r="A48" s="15" t="s">
        <v>11</v>
      </c>
      <c r="B48" s="5">
        <v>44900</v>
      </c>
      <c r="C48" s="22" t="s">
        <v>80</v>
      </c>
      <c r="D48" s="6">
        <v>31</v>
      </c>
      <c r="E48" s="6">
        <v>44</v>
      </c>
      <c r="F48" s="6">
        <v>46</v>
      </c>
      <c r="G48" s="6">
        <v>80</v>
      </c>
      <c r="H48" s="23" t="s">
        <v>81</v>
      </c>
      <c r="I48" s="10" t="s">
        <v>51</v>
      </c>
      <c r="J48" s="6" t="s">
        <v>28</v>
      </c>
      <c r="K48" s="6" t="s">
        <v>28</v>
      </c>
      <c r="L48" s="6" t="s">
        <v>28</v>
      </c>
      <c r="M48" s="6" t="s">
        <v>28</v>
      </c>
      <c r="N48" s="6" t="s">
        <v>28</v>
      </c>
      <c r="O48" s="6" t="s">
        <v>28</v>
      </c>
      <c r="P48" s="6" t="s">
        <v>28</v>
      </c>
      <c r="Q48" s="10" t="s">
        <v>13</v>
      </c>
      <c r="R48" s="6" t="s">
        <v>28</v>
      </c>
      <c r="S48" s="9" t="s">
        <v>142</v>
      </c>
    </row>
    <row r="49" spans="1:19" ht="43.5" x14ac:dyDescent="0.35">
      <c r="A49" s="39" t="s">
        <v>35</v>
      </c>
      <c r="B49" s="21">
        <v>44900</v>
      </c>
      <c r="C49" s="10" t="s">
        <v>83</v>
      </c>
      <c r="D49" s="6" t="s">
        <v>33</v>
      </c>
      <c r="E49" s="6" t="s">
        <v>33</v>
      </c>
      <c r="F49" s="6" t="s">
        <v>33</v>
      </c>
      <c r="G49" s="6" t="s">
        <v>33</v>
      </c>
      <c r="H49" s="6" t="s">
        <v>28</v>
      </c>
      <c r="I49" s="6" t="s">
        <v>33</v>
      </c>
      <c r="J49" s="6" t="s">
        <v>28</v>
      </c>
      <c r="K49" s="6" t="s">
        <v>28</v>
      </c>
      <c r="L49" s="6">
        <v>0</v>
      </c>
      <c r="M49" s="6" t="s">
        <v>28</v>
      </c>
      <c r="N49" s="6">
        <v>0</v>
      </c>
      <c r="O49" s="6" t="s">
        <v>28</v>
      </c>
      <c r="P49" s="6" t="s">
        <v>33</v>
      </c>
      <c r="Q49" s="10" t="s">
        <v>13</v>
      </c>
      <c r="R49" s="6" t="s">
        <v>33</v>
      </c>
      <c r="S49" s="9" t="s">
        <v>128</v>
      </c>
    </row>
    <row r="50" spans="1:19" ht="87" x14ac:dyDescent="0.35">
      <c r="A50" s="39" t="s">
        <v>11</v>
      </c>
      <c r="B50" s="21">
        <v>44900</v>
      </c>
      <c r="C50" s="10" t="s">
        <v>82</v>
      </c>
      <c r="D50" s="10" t="s">
        <v>28</v>
      </c>
      <c r="E50" s="10" t="s">
        <v>28</v>
      </c>
      <c r="F50" s="10" t="s">
        <v>28</v>
      </c>
      <c r="G50" s="6">
        <v>78</v>
      </c>
      <c r="H50" s="6" t="s">
        <v>84</v>
      </c>
      <c r="I50" s="6" t="s">
        <v>25</v>
      </c>
      <c r="J50" s="6">
        <v>7</v>
      </c>
      <c r="K50" s="6">
        <v>0</v>
      </c>
      <c r="L50" s="19">
        <v>1.8483796296296297E-2</v>
      </c>
      <c r="M50" s="6">
        <v>0</v>
      </c>
      <c r="N50" s="38">
        <v>0.44</v>
      </c>
      <c r="O50" s="6">
        <v>0</v>
      </c>
      <c r="P50" s="6" t="s">
        <v>41</v>
      </c>
      <c r="Q50" s="6" t="s">
        <v>21</v>
      </c>
      <c r="R50" s="6">
        <v>2.77</v>
      </c>
      <c r="S50" s="9" t="s">
        <v>127</v>
      </c>
    </row>
    <row r="51" spans="1:19" ht="72.5" x14ac:dyDescent="0.35">
      <c r="A51" s="39" t="s">
        <v>35</v>
      </c>
      <c r="B51" s="5">
        <v>44900</v>
      </c>
      <c r="C51" s="6" t="s">
        <v>85</v>
      </c>
      <c r="D51" s="6" t="s">
        <v>33</v>
      </c>
      <c r="E51" s="6" t="s">
        <v>33</v>
      </c>
      <c r="F51" s="6" t="s">
        <v>33</v>
      </c>
      <c r="G51" s="6" t="s">
        <v>33</v>
      </c>
      <c r="H51" s="6" t="s">
        <v>28</v>
      </c>
      <c r="I51" s="6" t="s">
        <v>28</v>
      </c>
      <c r="J51" s="6" t="s">
        <v>28</v>
      </c>
      <c r="K51" s="6" t="s">
        <v>28</v>
      </c>
      <c r="L51" s="6">
        <v>0</v>
      </c>
      <c r="M51" s="6" t="s">
        <v>28</v>
      </c>
      <c r="N51" s="6">
        <v>0</v>
      </c>
      <c r="O51" s="6" t="s">
        <v>33</v>
      </c>
      <c r="P51" s="6" t="s">
        <v>33</v>
      </c>
      <c r="Q51" s="10" t="s">
        <v>13</v>
      </c>
      <c r="R51" s="6">
        <v>0</v>
      </c>
      <c r="S51" s="9" t="s">
        <v>129</v>
      </c>
    </row>
    <row r="52" spans="1:19" ht="43.5" x14ac:dyDescent="0.35">
      <c r="A52" s="39" t="s">
        <v>11</v>
      </c>
      <c r="B52" s="5">
        <v>44900</v>
      </c>
      <c r="C52" s="6" t="s">
        <v>86</v>
      </c>
      <c r="D52" s="6">
        <v>23</v>
      </c>
      <c r="E52" s="6">
        <v>96</v>
      </c>
      <c r="F52" s="6">
        <v>30</v>
      </c>
      <c r="G52" s="6">
        <v>286</v>
      </c>
      <c r="H52" s="6" t="s">
        <v>84</v>
      </c>
      <c r="I52" s="6" t="s">
        <v>25</v>
      </c>
      <c r="J52" s="6">
        <v>50</v>
      </c>
      <c r="K52" s="6">
        <v>0</v>
      </c>
      <c r="L52" s="19">
        <v>3.2060185185185185E-2</v>
      </c>
      <c r="M52" s="6">
        <v>0</v>
      </c>
      <c r="N52" s="6" t="s">
        <v>33</v>
      </c>
      <c r="O52" s="6">
        <v>0</v>
      </c>
      <c r="P52" s="6" t="s">
        <v>41</v>
      </c>
      <c r="Q52" s="10" t="s">
        <v>13</v>
      </c>
      <c r="R52" s="6">
        <v>33.01</v>
      </c>
      <c r="S52" s="9" t="s">
        <v>143</v>
      </c>
    </row>
    <row r="53" spans="1:19" ht="116" x14ac:dyDescent="0.35">
      <c r="A53" s="39" t="s">
        <v>11</v>
      </c>
      <c r="B53" s="5">
        <v>44900</v>
      </c>
      <c r="C53" s="10" t="s">
        <v>87</v>
      </c>
      <c r="D53" s="10" t="s">
        <v>28</v>
      </c>
      <c r="E53" s="6">
        <v>100</v>
      </c>
      <c r="F53" s="10" t="s">
        <v>28</v>
      </c>
      <c r="G53" s="6">
        <v>304</v>
      </c>
      <c r="H53" s="6" t="s">
        <v>22</v>
      </c>
      <c r="I53" s="6" t="s">
        <v>88</v>
      </c>
      <c r="J53" s="6">
        <v>50</v>
      </c>
      <c r="K53" s="6" t="s">
        <v>28</v>
      </c>
      <c r="L53" s="6" t="s">
        <v>28</v>
      </c>
      <c r="M53" s="6" t="s">
        <v>28</v>
      </c>
      <c r="N53" s="6" t="s">
        <v>28</v>
      </c>
      <c r="O53" s="6" t="s">
        <v>33</v>
      </c>
      <c r="P53" s="6" t="s">
        <v>41</v>
      </c>
      <c r="Q53" s="10" t="s">
        <v>13</v>
      </c>
      <c r="R53" s="6" t="s">
        <v>28</v>
      </c>
      <c r="S53" s="9" t="s">
        <v>144</v>
      </c>
    </row>
    <row r="54" spans="1:19" x14ac:dyDescent="0.35">
      <c r="B54" t="s">
        <v>140</v>
      </c>
    </row>
    <row r="56" spans="1:19" x14ac:dyDescent="0.35">
      <c r="B56" s="46" t="s">
        <v>96</v>
      </c>
    </row>
    <row r="57" spans="1:19" x14ac:dyDescent="0.35">
      <c r="B57" t="s">
        <v>145</v>
      </c>
    </row>
  </sheetData>
  <pageMargins left="0.7" right="0.7" top="0.75" bottom="0.75" header="0.3" footer="0.3"/>
  <pageSetup orientation="portrait" r:id="rId1"/>
  <ignoredErrors>
    <ignoredError sqref="P44"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4CA2DF-0EEC-49E3-968D-3AA04EA5F3B4}">
  <dimension ref="B2:F15"/>
  <sheetViews>
    <sheetView workbookViewId="0">
      <selection activeCell="D16" sqref="D16"/>
    </sheetView>
  </sheetViews>
  <sheetFormatPr defaultRowHeight="14.5" x14ac:dyDescent="0.35"/>
  <cols>
    <col min="2" max="2" width="9.36328125" customWidth="1"/>
    <col min="3" max="3" width="10.36328125" customWidth="1"/>
    <col min="4" max="4" width="10.08984375" customWidth="1"/>
    <col min="6" max="6" width="19.36328125" customWidth="1"/>
  </cols>
  <sheetData>
    <row r="2" spans="2:6" ht="29" x14ac:dyDescent="0.35">
      <c r="B2" s="25" t="s">
        <v>1</v>
      </c>
      <c r="C2" s="24" t="s">
        <v>2</v>
      </c>
      <c r="D2" s="24" t="s">
        <v>24</v>
      </c>
      <c r="E2" s="49" t="s">
        <v>155</v>
      </c>
      <c r="F2" s="49" t="s">
        <v>157</v>
      </c>
    </row>
    <row r="3" spans="2:6" x14ac:dyDescent="0.35">
      <c r="B3" s="3">
        <v>44886</v>
      </c>
      <c r="C3" s="2">
        <v>37</v>
      </c>
      <c r="D3" s="2">
        <v>48</v>
      </c>
      <c r="E3" s="2">
        <f>(D3-C3)/100*50</f>
        <v>5.5</v>
      </c>
      <c r="F3" s="2">
        <f>E3*0.16</f>
        <v>0.88</v>
      </c>
    </row>
    <row r="4" spans="2:6" x14ac:dyDescent="0.35">
      <c r="B4" s="2" t="s">
        <v>158</v>
      </c>
      <c r="C4" s="2">
        <v>43</v>
      </c>
      <c r="D4" s="2">
        <v>94</v>
      </c>
      <c r="E4" s="2">
        <f>(D4-C4)/100*50</f>
        <v>25.5</v>
      </c>
      <c r="F4" s="2">
        <f t="shared" ref="F4:F12" si="0">E4*0.16</f>
        <v>4.08</v>
      </c>
    </row>
    <row r="5" spans="2:6" x14ac:dyDescent="0.35">
      <c r="B5" s="2" t="s">
        <v>159</v>
      </c>
      <c r="C5" s="2">
        <v>91</v>
      </c>
      <c r="D5" s="2">
        <v>100</v>
      </c>
      <c r="E5" s="2">
        <f>(D5-C5)/100*50</f>
        <v>4.5</v>
      </c>
      <c r="F5" s="2">
        <f t="shared" si="0"/>
        <v>0.72</v>
      </c>
    </row>
    <row r="6" spans="2:6" x14ac:dyDescent="0.35">
      <c r="B6" s="3" t="s">
        <v>160</v>
      </c>
      <c r="C6" s="2">
        <v>49</v>
      </c>
      <c r="D6" s="2">
        <v>100</v>
      </c>
      <c r="E6" s="2">
        <f>(D6-C6)/100*50</f>
        <v>25.5</v>
      </c>
      <c r="F6" s="2">
        <f t="shared" si="0"/>
        <v>4.08</v>
      </c>
    </row>
    <row r="7" spans="2:6" x14ac:dyDescent="0.35">
      <c r="B7" s="2" t="s">
        <v>161</v>
      </c>
      <c r="C7" s="2"/>
      <c r="D7" s="2">
        <v>95</v>
      </c>
      <c r="E7" s="2">
        <f>(D7-C7)/100*50</f>
        <v>47.5</v>
      </c>
      <c r="F7" s="2">
        <f t="shared" si="0"/>
        <v>7.6000000000000005</v>
      </c>
    </row>
    <row r="8" spans="2:6" x14ac:dyDescent="0.35">
      <c r="B8" s="2" t="s">
        <v>162</v>
      </c>
      <c r="C8" s="2">
        <v>57</v>
      </c>
      <c r="D8" s="2">
        <v>100</v>
      </c>
      <c r="E8" s="2">
        <f>(D8-C8)/100*50</f>
        <v>21.5</v>
      </c>
      <c r="F8" s="2">
        <f t="shared" si="0"/>
        <v>3.44</v>
      </c>
    </row>
    <row r="9" spans="2:6" x14ac:dyDescent="0.35">
      <c r="B9" s="2" t="s">
        <v>163</v>
      </c>
      <c r="C9" s="2">
        <v>86</v>
      </c>
      <c r="D9" s="2">
        <v>100</v>
      </c>
      <c r="E9" s="2">
        <f>(D9-C9)/100*50</f>
        <v>7.0000000000000009</v>
      </c>
      <c r="F9" s="2">
        <f t="shared" si="0"/>
        <v>1.1200000000000001</v>
      </c>
    </row>
    <row r="10" spans="2:6" x14ac:dyDescent="0.35">
      <c r="B10" s="2" t="s">
        <v>166</v>
      </c>
      <c r="C10" s="2"/>
      <c r="D10" s="2"/>
      <c r="E10" s="2">
        <f>(D10-C10)/100*50</f>
        <v>0</v>
      </c>
      <c r="F10" s="2">
        <f t="shared" si="0"/>
        <v>0</v>
      </c>
    </row>
    <row r="11" spans="2:6" x14ac:dyDescent="0.35">
      <c r="B11" s="2" t="s">
        <v>164</v>
      </c>
      <c r="C11" s="2">
        <v>69</v>
      </c>
      <c r="D11" s="2">
        <v>100</v>
      </c>
      <c r="E11" s="2">
        <f>(D11-C11)/100*50</f>
        <v>15.5</v>
      </c>
      <c r="F11" s="2">
        <f t="shared" si="0"/>
        <v>2.48</v>
      </c>
    </row>
    <row r="12" spans="2:6" ht="15" thickBot="1" x14ac:dyDescent="0.4">
      <c r="B12" s="2" t="s">
        <v>165</v>
      </c>
      <c r="C12" s="2">
        <v>25</v>
      </c>
      <c r="D12" s="2">
        <v>100</v>
      </c>
      <c r="E12" s="2">
        <f>(D12-C12)/100*50</f>
        <v>37.5</v>
      </c>
      <c r="F12" s="50">
        <f t="shared" si="0"/>
        <v>6</v>
      </c>
    </row>
    <row r="13" spans="2:6" ht="15" thickBot="1" x14ac:dyDescent="0.4">
      <c r="F13" s="51">
        <f>SUM(F3:F12)</f>
        <v>30.400000000000002</v>
      </c>
    </row>
    <row r="14" spans="2:6" x14ac:dyDescent="0.35">
      <c r="B14" s="47" t="s">
        <v>96</v>
      </c>
    </row>
    <row r="15" spans="2:6" x14ac:dyDescent="0.35">
      <c r="B15" s="48" t="s">
        <v>156</v>
      </c>
    </row>
  </sheetData>
  <pageMargins left="0.7" right="0.7" top="0.75" bottom="0.75" header="0.3" footer="0.3"/>
  <ignoredErrors>
    <ignoredError sqref="B4:B5 B6:B12" twoDigitTextYear="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6F750-5B78-4C5C-951F-C652943E2306}">
  <dimension ref="B2:H15"/>
  <sheetViews>
    <sheetView workbookViewId="0">
      <selection activeCell="B2" sqref="B2:H15"/>
    </sheetView>
  </sheetViews>
  <sheetFormatPr defaultRowHeight="14.5" x14ac:dyDescent="0.35"/>
  <cols>
    <col min="3" max="3" width="10.08984375" customWidth="1"/>
    <col min="4" max="4" width="9.90625" customWidth="1"/>
    <col min="8" max="8" width="19.54296875" customWidth="1"/>
  </cols>
  <sheetData>
    <row r="2" spans="2:8" ht="30" customHeight="1" x14ac:dyDescent="0.35">
      <c r="B2" s="25" t="s">
        <v>1</v>
      </c>
      <c r="C2" s="24" t="s">
        <v>2</v>
      </c>
      <c r="D2" s="24" t="s">
        <v>24</v>
      </c>
      <c r="E2" s="25" t="s">
        <v>3</v>
      </c>
      <c r="F2" s="25" t="s">
        <v>4</v>
      </c>
      <c r="G2" s="49" t="s">
        <v>155</v>
      </c>
      <c r="H2" s="49" t="s">
        <v>157</v>
      </c>
    </row>
    <row r="3" spans="2:8" x14ac:dyDescent="0.35">
      <c r="B3" s="2" t="s">
        <v>10</v>
      </c>
      <c r="C3" s="2">
        <v>45</v>
      </c>
      <c r="D3" s="2">
        <v>100</v>
      </c>
      <c r="E3" s="2" t="s">
        <v>28</v>
      </c>
      <c r="F3" s="2">
        <v>300</v>
      </c>
      <c r="G3" s="2">
        <f>(D3-C3)/100*50</f>
        <v>27.500000000000004</v>
      </c>
      <c r="H3" s="2">
        <f>G3*0.16</f>
        <v>4.4000000000000004</v>
      </c>
    </row>
    <row r="4" spans="2:8" x14ac:dyDescent="0.35">
      <c r="B4" s="2" t="s">
        <v>147</v>
      </c>
      <c r="C4" s="2">
        <v>45</v>
      </c>
      <c r="D4" s="2">
        <v>95</v>
      </c>
      <c r="E4" s="2">
        <v>140</v>
      </c>
      <c r="F4" s="2">
        <v>282</v>
      </c>
      <c r="G4" s="2">
        <f t="shared" ref="G4:G12" si="0">(D4-C4)/100*50</f>
        <v>25</v>
      </c>
      <c r="H4" s="2">
        <f t="shared" ref="H4:H12" si="1">G4*0.16</f>
        <v>4</v>
      </c>
    </row>
    <row r="5" spans="2:8" x14ac:dyDescent="0.35">
      <c r="B5" s="2" t="s">
        <v>148</v>
      </c>
      <c r="C5" s="2">
        <v>30</v>
      </c>
      <c r="D5" s="2">
        <v>80</v>
      </c>
      <c r="E5" s="2">
        <v>88</v>
      </c>
      <c r="F5" s="2" t="s">
        <v>28</v>
      </c>
      <c r="G5" s="2">
        <f t="shared" si="0"/>
        <v>25</v>
      </c>
      <c r="H5" s="2">
        <f t="shared" si="1"/>
        <v>4</v>
      </c>
    </row>
    <row r="6" spans="2:8" x14ac:dyDescent="0.35">
      <c r="B6" s="3">
        <v>44851</v>
      </c>
      <c r="C6" s="2">
        <v>76</v>
      </c>
      <c r="D6" s="2">
        <v>82</v>
      </c>
      <c r="E6" s="2" t="s">
        <v>28</v>
      </c>
      <c r="F6" s="2" t="s">
        <v>28</v>
      </c>
      <c r="G6" s="2">
        <f t="shared" si="0"/>
        <v>3</v>
      </c>
      <c r="H6" s="2">
        <f t="shared" si="1"/>
        <v>0.48</v>
      </c>
    </row>
    <row r="7" spans="2:8" x14ac:dyDescent="0.35">
      <c r="B7" s="2" t="s">
        <v>154</v>
      </c>
      <c r="C7" s="2">
        <v>63</v>
      </c>
      <c r="D7" s="2">
        <v>100</v>
      </c>
      <c r="E7" s="2" t="s">
        <v>28</v>
      </c>
      <c r="F7" s="2">
        <v>298</v>
      </c>
      <c r="G7" s="2">
        <f t="shared" si="0"/>
        <v>18.5</v>
      </c>
      <c r="H7" s="2">
        <f t="shared" si="1"/>
        <v>2.96</v>
      </c>
    </row>
    <row r="8" spans="2:8" x14ac:dyDescent="0.35">
      <c r="B8" s="2" t="s">
        <v>149</v>
      </c>
      <c r="C8" s="2">
        <v>87</v>
      </c>
      <c r="D8" s="2">
        <v>100</v>
      </c>
      <c r="E8" s="2" t="s">
        <v>28</v>
      </c>
      <c r="F8" s="2" t="s">
        <v>28</v>
      </c>
      <c r="G8" s="2">
        <f t="shared" si="0"/>
        <v>6.5</v>
      </c>
      <c r="H8" s="2">
        <f t="shared" si="1"/>
        <v>1.04</v>
      </c>
    </row>
    <row r="9" spans="2:8" x14ac:dyDescent="0.35">
      <c r="B9" s="2" t="s">
        <v>150</v>
      </c>
      <c r="C9" s="2">
        <v>45</v>
      </c>
      <c r="D9" s="2">
        <v>100</v>
      </c>
      <c r="E9" s="2" t="s">
        <v>28</v>
      </c>
      <c r="F9" s="2" t="s">
        <v>28</v>
      </c>
      <c r="G9" s="2">
        <f t="shared" si="0"/>
        <v>27.500000000000004</v>
      </c>
      <c r="H9" s="2">
        <f t="shared" si="1"/>
        <v>4.4000000000000004</v>
      </c>
    </row>
    <row r="10" spans="2:8" x14ac:dyDescent="0.35">
      <c r="B10" s="2" t="s">
        <v>151</v>
      </c>
      <c r="C10" s="2">
        <v>59</v>
      </c>
      <c r="D10" s="2">
        <v>100</v>
      </c>
      <c r="E10" s="2" t="s">
        <v>28</v>
      </c>
      <c r="F10" s="2" t="s">
        <v>28</v>
      </c>
      <c r="G10" s="2">
        <f t="shared" si="0"/>
        <v>20.5</v>
      </c>
      <c r="H10" s="2">
        <f t="shared" si="1"/>
        <v>3.2800000000000002</v>
      </c>
    </row>
    <row r="11" spans="2:8" x14ac:dyDescent="0.35">
      <c r="B11" s="2" t="s">
        <v>152</v>
      </c>
      <c r="C11" s="2">
        <v>48</v>
      </c>
      <c r="D11" s="2">
        <v>100</v>
      </c>
      <c r="E11" s="2" t="s">
        <v>28</v>
      </c>
      <c r="F11" s="2" t="s">
        <v>28</v>
      </c>
      <c r="G11" s="2">
        <f t="shared" si="0"/>
        <v>26</v>
      </c>
      <c r="H11" s="2">
        <f t="shared" si="1"/>
        <v>4.16</v>
      </c>
    </row>
    <row r="12" spans="2:8" ht="15" thickBot="1" x14ac:dyDescent="0.4">
      <c r="B12" s="2" t="s">
        <v>153</v>
      </c>
      <c r="C12" s="2">
        <v>20</v>
      </c>
      <c r="D12" s="2">
        <v>100</v>
      </c>
      <c r="E12" s="2" t="s">
        <v>28</v>
      </c>
      <c r="F12" s="2" t="s">
        <v>28</v>
      </c>
      <c r="G12" s="2">
        <f t="shared" si="0"/>
        <v>40</v>
      </c>
      <c r="H12" s="50">
        <f t="shared" si="1"/>
        <v>6.4</v>
      </c>
    </row>
    <row r="13" spans="2:8" ht="15" thickBot="1" x14ac:dyDescent="0.4">
      <c r="H13" s="51">
        <f>SUM(H3:H12)</f>
        <v>35.120000000000005</v>
      </c>
    </row>
    <row r="14" spans="2:8" x14ac:dyDescent="0.35">
      <c r="B14" s="47" t="s">
        <v>96</v>
      </c>
    </row>
    <row r="15" spans="2:8" x14ac:dyDescent="0.35">
      <c r="B15" s="48" t="s">
        <v>156</v>
      </c>
    </row>
  </sheetData>
  <pageMargins left="0.7" right="0.7" top="0.75" bottom="0.75" header="0.3" footer="0.3"/>
  <pageSetup orientation="portrait" r:id="rId1"/>
  <ignoredErrors>
    <ignoredError sqref="B3:B12"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Public</vt:lpstr>
      <vt:lpstr>Gex</vt:lpstr>
      <vt:lpstr>Plougernevel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White, Cameron - Xylem</dc:creator>
  <cp:lastModifiedBy>White, Cameron - Xylem</cp:lastModifiedBy>
  <dcterms:created xsi:type="dcterms:W3CDTF">2022-01-08T08:40:19Z</dcterms:created>
  <dcterms:modified xsi:type="dcterms:W3CDTF">2022-02-21T15:18:26Z</dcterms:modified>
</cp:coreProperties>
</file>